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865" activeTab="0"/>
  </bookViews>
  <sheets>
    <sheet name="Quote Comparison Calculator" sheetId="1" r:id="rId1"/>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sharedStrings.xml><?xml version="1.0" encoding="utf-8"?>
<sst xmlns="http://schemas.openxmlformats.org/spreadsheetml/2006/main" count="107" uniqueCount="85">
  <si>
    <t>Yes</t>
  </si>
  <si>
    <t>No</t>
  </si>
  <si>
    <t>Loan type</t>
  </si>
  <si>
    <t>Conventional</t>
  </si>
  <si>
    <t>FHA</t>
  </si>
  <si>
    <t>Principal Calculation</t>
  </si>
  <si>
    <t>Roll CC Into Loan</t>
  </si>
  <si>
    <t>(r/12) =</t>
  </si>
  <si>
    <t>n =</t>
  </si>
  <si>
    <t xml:space="preserve">[1+ (r/12)]^n = </t>
  </si>
  <si>
    <t>MI Rates</t>
  </si>
  <si>
    <t>Conv</t>
  </si>
  <si>
    <t>Max pmt</t>
  </si>
  <si>
    <t>Upfront FHA</t>
  </si>
  <si>
    <t>Appraisal</t>
  </si>
  <si>
    <t>Credit Report</t>
  </si>
  <si>
    <t>Max Pmt</t>
  </si>
  <si>
    <t>Max Loan (no MI)</t>
  </si>
  <si>
    <t>Max Loan (FHA MI)</t>
  </si>
  <si>
    <t>Max Loan (Conf MI)</t>
  </si>
  <si>
    <t>800-765-4950</t>
  </si>
  <si>
    <t>M - F 8:00AM to 5:00PM (MST)</t>
  </si>
  <si>
    <t>Instructions</t>
  </si>
  <si>
    <t>Mortgage Quote Comparison Calculator</t>
  </si>
  <si>
    <t>Date Quote Received</t>
  </si>
  <si>
    <t>Loan Amount</t>
  </si>
  <si>
    <t>Interest Rate</t>
  </si>
  <si>
    <t>Loan Term (yrs)</t>
  </si>
  <si>
    <t>Loan Type</t>
  </si>
  <si>
    <t>Credit Score Range</t>
  </si>
  <si>
    <t>Loan Purpose</t>
  </si>
  <si>
    <t>Rate Type</t>
  </si>
  <si>
    <t>Lender / Origination Charges</t>
  </si>
  <si>
    <t>Interest Rate Lock Period (days)</t>
  </si>
  <si>
    <t>OPTION 1</t>
  </si>
  <si>
    <t>Purchase</t>
  </si>
  <si>
    <t>Fixed</t>
  </si>
  <si>
    <t>740 +</t>
  </si>
  <si>
    <t>Purchase Price / Home Value</t>
  </si>
  <si>
    <t>Origination</t>
  </si>
  <si>
    <t>Discount Points / (Rebate)</t>
  </si>
  <si>
    <t>Other Lender Charges</t>
  </si>
  <si>
    <t>Total Adjusted Origination Charges</t>
  </si>
  <si>
    <t>Title Services</t>
  </si>
  <si>
    <t>Lender's Title Insurance</t>
  </si>
  <si>
    <t>Owner's Title Insurance</t>
  </si>
  <si>
    <t>Other 3rd Party Services</t>
  </si>
  <si>
    <t>Total 3rd Party Settlement Charges</t>
  </si>
  <si>
    <t>3rd Party Settlement Charges</t>
  </si>
  <si>
    <t xml:space="preserve">Recording </t>
  </si>
  <si>
    <t>Transfer Taxes</t>
  </si>
  <si>
    <t>Pre-paid Interest</t>
  </si>
  <si>
    <t>Initial Deposit for Escrow Account</t>
  </si>
  <si>
    <t xml:space="preserve">Homeowner's Insurance </t>
  </si>
  <si>
    <t xml:space="preserve">Other </t>
  </si>
  <si>
    <t>TOTAL SETTLMENT CHARGES</t>
  </si>
  <si>
    <t>OPTION 2</t>
  </si>
  <si>
    <t>Total Escrow / Pre-paid Expenses</t>
  </si>
  <si>
    <t>VARIANCE</t>
  </si>
  <si>
    <t>Primary Mortgage Quote Variables</t>
  </si>
  <si>
    <t>Escrow / Pre-paid Expense Variables</t>
  </si>
  <si>
    <t>Refinance</t>
  </si>
  <si>
    <t>Cash-out Refi</t>
  </si>
  <si>
    <t>ARM</t>
  </si>
  <si>
    <t>Jumbo</t>
  </si>
  <si>
    <t>720 - 739</t>
  </si>
  <si>
    <t>700 - 719</t>
  </si>
  <si>
    <t>680 - 699</t>
  </si>
  <si>
    <t>660 - 679</t>
  </si>
  <si>
    <t>640 - 659</t>
  </si>
  <si>
    <t>620 - 639</t>
  </si>
  <si>
    <t>Conforming</t>
  </si>
  <si>
    <t>TOTAL CLOSING COSTS</t>
  </si>
  <si>
    <t>IMPORTANT NOTES</t>
  </si>
  <si>
    <t>Comparison Results</t>
  </si>
  <si>
    <t>These fees should not be used to make a decision of which lender to use. Since they are paid on your behalf, they will end up being the same regardless of which lender you choose to work with.</t>
  </si>
  <si>
    <t>Option with the lowest overall closing costs:</t>
  </si>
  <si>
    <t>Option with the lowest Lender/Origination Charges:</t>
  </si>
  <si>
    <t>Option with the lowest 3rd Party Settlement Charges:</t>
  </si>
  <si>
    <t xml:space="preserve">© 2008-2010 Jammony, Inc. This calculator and associated formulas are wholly owned by Jammony, Inc. They may not be copied, </t>
  </si>
  <si>
    <t>distributed, sold, transferred,used or otherwise disceminated without the express written concent of the Company.</t>
  </si>
  <si>
    <t xml:space="preserve">Enter your quote related information into the cells with a white background and bold blue type below. When comparing </t>
  </si>
  <si>
    <t>mortgages you MUST hold certain variables constant in order to get the correct answer to the question "which loan is the</t>
  </si>
  <si>
    <t xml:space="preserve">lowest cost option?" This calculator was designed to assist borrowers in making educated discisions based on an </t>
  </si>
  <si>
    <t xml:space="preserve">apples-to-apples comparison of closing costs.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</si>
</sst>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 numFmtId="168" formatCode="m/d/yyyy;@"/>
  </numFmts>
  <fonts count="49">
    <font>
      <sz val="10"/>
      <name val="Arial"/>
      <family val="0"/>
    </font>
    <font>
      <sz val="11"/>
      <color indexed="8"/>
      <name val="Calibri"/>
      <family val="2"/>
    </font>
    <font>
      <sz val="10"/>
      <name val="Century Gothic"/>
      <family val="2"/>
    </font>
    <font>
      <b/>
      <sz val="10"/>
      <name val="Century Gothic"/>
      <family val="2"/>
    </font>
    <font>
      <b/>
      <sz val="14"/>
      <name val="Century Gothic"/>
      <family val="2"/>
    </font>
    <font>
      <b/>
      <sz val="10"/>
      <color indexed="12"/>
      <name val="Century Gothic"/>
      <family val="2"/>
    </font>
    <font>
      <b/>
      <sz val="22"/>
      <color indexed="18"/>
      <name val="Century Gothic"/>
      <family val="2"/>
    </font>
    <font>
      <b/>
      <sz val="10"/>
      <color indexed="17"/>
      <name val="Century Gothic"/>
      <family val="2"/>
    </font>
    <font>
      <sz val="10"/>
      <color indexed="9"/>
      <name val="Century Gothic"/>
      <family val="2"/>
    </font>
    <font>
      <b/>
      <sz val="10"/>
      <color indexed="16"/>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66FF"/>
      <name val="Century Gothic"/>
      <family val="2"/>
    </font>
    <font>
      <b/>
      <sz val="22"/>
      <color rgb="FF003399"/>
      <name val="Century Gothic"/>
      <family val="2"/>
    </font>
    <font>
      <b/>
      <sz val="22"/>
      <color rgb="FF000058"/>
      <name val="Century Gothic"/>
      <family val="2"/>
    </font>
    <font>
      <b/>
      <sz val="10"/>
      <color rgb="FF009A46"/>
      <name val="Century Gothic"/>
      <family val="2"/>
    </font>
    <font>
      <sz val="10"/>
      <color theme="0" tint="-0.04997999966144562"/>
      <name val="Century Gothic"/>
      <family val="2"/>
    </font>
    <font>
      <b/>
      <sz val="10"/>
      <color rgb="FF820000"/>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top/>
      <bottom style="medium">
        <color theme="0"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0">
    <xf numFmtId="0" fontId="0" fillId="0" borderId="0" xfId="0" applyAlignment="1">
      <alignment/>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protection hidden="1"/>
    </xf>
    <xf numFmtId="166" fontId="43" fillId="33" borderId="0" xfId="44" applyNumberFormat="1" applyFont="1" applyFill="1" applyBorder="1" applyAlignment="1" applyProtection="1">
      <alignment/>
      <protection hidden="1"/>
    </xf>
    <xf numFmtId="165" fontId="43" fillId="33" borderId="0" xfId="57" applyNumberFormat="1" applyFont="1" applyFill="1" applyBorder="1" applyAlignment="1" applyProtection="1">
      <alignment/>
      <protection hidden="1"/>
    </xf>
    <xf numFmtId="9" fontId="43" fillId="33" borderId="0" xfId="57" applyNumberFormat="1" applyFont="1" applyFill="1" applyBorder="1" applyAlignment="1" applyProtection="1">
      <alignment/>
      <protection hidden="1"/>
    </xf>
    <xf numFmtId="44" fontId="2" fillId="33" borderId="0" xfId="44" applyFont="1" applyFill="1" applyBorder="1" applyAlignment="1" applyProtection="1">
      <alignment/>
      <protection hidden="1"/>
    </xf>
    <xf numFmtId="8" fontId="2" fillId="33" borderId="0" xfId="0" applyNumberFormat="1" applyFont="1" applyFill="1" applyBorder="1"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0" borderId="0" xfId="0" applyFont="1" applyAlignment="1" applyProtection="1" quotePrefix="1">
      <alignment/>
      <protection hidden="1"/>
    </xf>
    <xf numFmtId="8" fontId="2" fillId="0" borderId="0" xfId="0" applyNumberFormat="1" applyFont="1" applyAlignment="1" applyProtection="1">
      <alignment/>
      <protection hidden="1"/>
    </xf>
    <xf numFmtId="167" fontId="2" fillId="0" borderId="0" xfId="0" applyNumberFormat="1" applyFont="1" applyAlignment="1" applyProtection="1">
      <alignment/>
      <protection hidden="1"/>
    </xf>
    <xf numFmtId="166" fontId="2" fillId="0" borderId="0" xfId="0" applyNumberFormat="1" applyFont="1" applyAlignment="1" applyProtection="1">
      <alignment/>
      <protection hidden="1"/>
    </xf>
    <xf numFmtId="0" fontId="2" fillId="0" borderId="0" xfId="0" applyFont="1" applyAlignment="1" applyProtection="1">
      <alignment/>
      <protection hidden="1" locked="0"/>
    </xf>
    <xf numFmtId="0" fontId="2" fillId="33" borderId="0" xfId="0" applyFont="1" applyFill="1" applyBorder="1" applyAlignment="1" applyProtection="1">
      <alignment horizontal="left"/>
      <protection hidden="1" locked="0"/>
    </xf>
    <xf numFmtId="166" fontId="43" fillId="0" borderId="10" xfId="44" applyNumberFormat="1" applyFont="1" applyFill="1" applyBorder="1" applyAlignment="1" applyProtection="1">
      <alignment/>
      <protection hidden="1" locked="0"/>
    </xf>
    <xf numFmtId="0" fontId="2" fillId="33" borderId="0" xfId="0" applyFont="1" applyFill="1" applyBorder="1" applyAlignment="1" applyProtection="1">
      <alignment vertical="center"/>
      <protection hidden="1" locked="0"/>
    </xf>
    <xf numFmtId="165" fontId="43" fillId="0" borderId="10" xfId="57" applyNumberFormat="1" applyFont="1" applyFill="1" applyBorder="1" applyAlignment="1" applyProtection="1">
      <alignment/>
      <protection hidden="1" locked="0"/>
    </xf>
    <xf numFmtId="167" fontId="43" fillId="0" borderId="10" xfId="42" applyNumberFormat="1" applyFont="1" applyFill="1" applyBorder="1" applyAlignment="1" applyProtection="1">
      <alignment/>
      <protection hidden="1" locked="0"/>
    </xf>
    <xf numFmtId="0" fontId="2" fillId="33" borderId="0" xfId="0" applyFont="1" applyFill="1" applyAlignment="1" applyProtection="1">
      <alignment vertical="top" wrapText="1"/>
      <protection hidden="1" locked="0"/>
    </xf>
    <xf numFmtId="0" fontId="2" fillId="0" borderId="0" xfId="0" applyFont="1" applyFill="1" applyAlignment="1" applyProtection="1">
      <alignment/>
      <protection hidden="1"/>
    </xf>
    <xf numFmtId="166" fontId="44" fillId="0" borderId="0" xfId="44" applyNumberFormat="1" applyFont="1" applyFill="1" applyAlignment="1" applyProtection="1">
      <alignment horizontal="right" vertical="center"/>
      <protection hidden="1"/>
    </xf>
    <xf numFmtId="166" fontId="45" fillId="0" borderId="0" xfId="44" applyNumberFormat="1" applyFont="1" applyFill="1" applyAlignment="1" applyProtection="1">
      <alignment horizontal="right" vertical="center"/>
      <protection hidden="1"/>
    </xf>
    <xf numFmtId="0" fontId="2" fillId="0" borderId="0" xfId="0" applyFont="1" applyFill="1" applyAlignment="1" applyProtection="1" quotePrefix="1">
      <alignment/>
      <protection hidden="1"/>
    </xf>
    <xf numFmtId="166" fontId="2" fillId="0" borderId="0" xfId="44" applyNumberFormat="1" applyFont="1" applyFill="1" applyAlignment="1" applyProtection="1">
      <alignment horizontal="right"/>
      <protection hidden="1"/>
    </xf>
    <xf numFmtId="166" fontId="2" fillId="0" borderId="11" xfId="44" applyNumberFormat="1" applyFont="1" applyFill="1" applyBorder="1" applyAlignment="1" applyProtection="1">
      <alignment/>
      <protection hidden="1"/>
    </xf>
    <xf numFmtId="0" fontId="2" fillId="0" borderId="11" xfId="0" applyFont="1" applyFill="1" applyBorder="1" applyAlignment="1" applyProtection="1" quotePrefix="1">
      <alignment/>
      <protection hidden="1"/>
    </xf>
    <xf numFmtId="0" fontId="2" fillId="0" borderId="11" xfId="0" applyFont="1" applyFill="1" applyBorder="1" applyAlignment="1" applyProtection="1">
      <alignment/>
      <protection hidden="1"/>
    </xf>
    <xf numFmtId="0" fontId="2" fillId="33" borderId="0" xfId="0" applyFont="1" applyFill="1" applyAlignment="1" applyProtection="1" quotePrefix="1">
      <alignment/>
      <protection hidden="1"/>
    </xf>
    <xf numFmtId="166" fontId="2" fillId="33" borderId="0" xfId="44" applyNumberFormat="1" applyFont="1" applyFill="1" applyAlignment="1" applyProtection="1">
      <alignment/>
      <protection hidden="1"/>
    </xf>
    <xf numFmtId="0" fontId="4" fillId="33" borderId="0" xfId="0" applyFont="1" applyFill="1" applyAlignment="1" applyProtection="1">
      <alignment/>
      <protection hidden="1"/>
    </xf>
    <xf numFmtId="0" fontId="3" fillId="33" borderId="0" xfId="0" applyFont="1" applyFill="1" applyBorder="1" applyAlignment="1" applyProtection="1">
      <alignment horizontal="left"/>
      <protection hidden="1"/>
    </xf>
    <xf numFmtId="0" fontId="2" fillId="33" borderId="0" xfId="0" applyFont="1" applyFill="1" applyBorder="1" applyAlignment="1" applyProtection="1">
      <alignment horizontal="left"/>
      <protection hidden="1"/>
    </xf>
    <xf numFmtId="0" fontId="2" fillId="33" borderId="0" xfId="0" applyFont="1" applyFill="1" applyAlignment="1" applyProtection="1">
      <alignment/>
      <protection hidden="1"/>
    </xf>
    <xf numFmtId="0" fontId="2" fillId="33" borderId="0" xfId="0" applyNumberFormat="1" applyFont="1" applyFill="1" applyBorder="1" applyAlignment="1" applyProtection="1">
      <alignment horizontal="left"/>
      <protection hidden="1"/>
    </xf>
    <xf numFmtId="0" fontId="3" fillId="33" borderId="12" xfId="0" applyFont="1" applyFill="1" applyBorder="1" applyAlignment="1" applyProtection="1">
      <alignment/>
      <protection hidden="1"/>
    </xf>
    <xf numFmtId="0" fontId="2" fillId="33" borderId="12" xfId="0" applyFont="1" applyFill="1" applyBorder="1" applyAlignment="1" applyProtection="1">
      <alignment/>
      <protection hidden="1"/>
    </xf>
    <xf numFmtId="164" fontId="2" fillId="33" borderId="0" xfId="57" applyNumberFormat="1" applyFont="1" applyFill="1" applyAlignment="1" applyProtection="1">
      <alignment/>
      <protection hidden="1"/>
    </xf>
    <xf numFmtId="167" fontId="43" fillId="0" borderId="10" xfId="42" applyNumberFormat="1" applyFont="1" applyFill="1" applyBorder="1" applyAlignment="1" applyProtection="1">
      <alignment horizontal="right"/>
      <protection hidden="1" locked="0"/>
    </xf>
    <xf numFmtId="0" fontId="2" fillId="0" borderId="0" xfId="0" applyFont="1" applyFill="1" applyBorder="1" applyAlignment="1" applyProtection="1">
      <alignment/>
      <protection hidden="1"/>
    </xf>
    <xf numFmtId="0" fontId="3" fillId="33" borderId="12" xfId="0" applyFont="1" applyFill="1" applyBorder="1" applyAlignment="1" applyProtection="1">
      <alignment horizontal="left"/>
      <protection hidden="1"/>
    </xf>
    <xf numFmtId="0" fontId="2" fillId="33" borderId="12" xfId="0" applyFont="1" applyFill="1" applyBorder="1" applyAlignment="1" applyProtection="1">
      <alignment horizontal="left"/>
      <protection hidden="1"/>
    </xf>
    <xf numFmtId="0" fontId="2" fillId="33" borderId="11" xfId="0" applyFont="1" applyFill="1" applyBorder="1" applyAlignment="1" applyProtection="1">
      <alignment/>
      <protection hidden="1"/>
    </xf>
    <xf numFmtId="44" fontId="2" fillId="33" borderId="0" xfId="0" applyNumberFormat="1" applyFont="1" applyFill="1" applyBorder="1" applyAlignment="1" applyProtection="1">
      <alignment/>
      <protection hidden="1"/>
    </xf>
    <xf numFmtId="166" fontId="2" fillId="33" borderId="10" xfId="0" applyNumberFormat="1" applyFont="1" applyFill="1" applyBorder="1" applyAlignment="1" applyProtection="1">
      <alignment/>
      <protection hidden="1"/>
    </xf>
    <xf numFmtId="168" fontId="43" fillId="0" borderId="10" xfId="42" applyNumberFormat="1" applyFont="1" applyFill="1" applyBorder="1" applyAlignment="1" applyProtection="1">
      <alignment horizontal="right"/>
      <protection hidden="1" locked="0"/>
    </xf>
    <xf numFmtId="166" fontId="2" fillId="33" borderId="0" xfId="0" applyNumberFormat="1" applyFont="1" applyFill="1" applyBorder="1" applyAlignment="1" applyProtection="1">
      <alignment horizontal="left"/>
      <protection hidden="1"/>
    </xf>
    <xf numFmtId="0" fontId="3" fillId="33" borderId="0" xfId="0" applyFont="1" applyFill="1" applyBorder="1" applyAlignment="1" applyProtection="1">
      <alignment/>
      <protection hidden="1"/>
    </xf>
    <xf numFmtId="166" fontId="2" fillId="33" borderId="10" xfId="0" applyNumberFormat="1" applyFont="1" applyFill="1" applyBorder="1" applyAlignment="1" applyProtection="1">
      <alignment horizontal="left"/>
      <protection hidden="1"/>
    </xf>
    <xf numFmtId="0" fontId="46" fillId="33" borderId="0" xfId="0" applyFont="1" applyFill="1" applyAlignment="1" applyProtection="1">
      <alignment horizontal="center" vertical="center" wrapText="1"/>
      <protection hidden="1"/>
    </xf>
    <xf numFmtId="0" fontId="47" fillId="33" borderId="0" xfId="0" applyFont="1" applyFill="1" applyAlignment="1" applyProtection="1">
      <alignment horizontal="center" vertical="top" wrapText="1"/>
      <protection hidden="1"/>
    </xf>
    <xf numFmtId="0" fontId="2" fillId="33" borderId="0" xfId="0" applyFont="1" applyFill="1" applyAlignment="1" applyProtection="1">
      <alignment vertical="top" wrapText="1"/>
      <protection hidden="1"/>
    </xf>
    <xf numFmtId="0" fontId="2" fillId="0" borderId="0" xfId="0" applyFont="1" applyAlignment="1" applyProtection="1">
      <alignment horizontal="right"/>
      <protection hidden="1"/>
    </xf>
    <xf numFmtId="166" fontId="3" fillId="33" borderId="10" xfId="0" applyNumberFormat="1" applyFont="1" applyFill="1" applyBorder="1" applyAlignment="1" applyProtection="1">
      <alignment horizontal="left"/>
      <protection hidden="1"/>
    </xf>
    <xf numFmtId="0" fontId="3" fillId="33" borderId="0" xfId="0" applyFont="1" applyFill="1" applyAlignment="1" applyProtection="1">
      <alignment/>
      <protection hidden="1"/>
    </xf>
    <xf numFmtId="0" fontId="3" fillId="33" borderId="0" xfId="0" applyNumberFormat="1" applyFont="1" applyFill="1" applyBorder="1" applyAlignment="1" applyProtection="1">
      <alignment horizontal="left"/>
      <protection hidden="1"/>
    </xf>
    <xf numFmtId="0" fontId="2" fillId="33" borderId="0" xfId="0" applyFont="1" applyFill="1" applyAlignment="1" applyProtection="1">
      <alignment vertical="top"/>
      <protection hidden="1"/>
    </xf>
    <xf numFmtId="0" fontId="2" fillId="33" borderId="0" xfId="0" applyNumberFormat="1" applyFont="1" applyFill="1" applyAlignment="1" applyProtection="1">
      <alignment vertical="top"/>
      <protection hidden="1"/>
    </xf>
    <xf numFmtId="0" fontId="3" fillId="33" borderId="12" xfId="0" applyFont="1" applyFill="1" applyBorder="1" applyAlignment="1" applyProtection="1">
      <alignment vertical="top"/>
      <protection hidden="1"/>
    </xf>
    <xf numFmtId="0" fontId="2" fillId="33" borderId="12" xfId="0" applyFont="1" applyFill="1" applyBorder="1" applyAlignment="1" applyProtection="1">
      <alignment vertical="top" wrapText="1"/>
      <protection hidden="1"/>
    </xf>
    <xf numFmtId="0" fontId="2" fillId="33" borderId="12" xfId="0" applyFont="1" applyFill="1" applyBorder="1" applyAlignment="1" applyProtection="1">
      <alignment vertical="top"/>
      <protection hidden="1"/>
    </xf>
    <xf numFmtId="0" fontId="2" fillId="0" borderId="0" xfId="0" applyFont="1" applyBorder="1" applyAlignment="1" applyProtection="1">
      <alignment horizontal="left" vertical="top"/>
      <protection hidden="1"/>
    </xf>
    <xf numFmtId="0" fontId="2" fillId="0" borderId="0" xfId="0" applyFont="1" applyBorder="1" applyAlignment="1" applyProtection="1">
      <alignment horizontal="left" vertical="top" wrapText="1"/>
      <protection hidden="1"/>
    </xf>
    <xf numFmtId="0" fontId="2" fillId="0" borderId="0" xfId="0" applyFont="1" applyAlignment="1" applyProtection="1">
      <alignment horizontal="left"/>
      <protection hidden="1"/>
    </xf>
    <xf numFmtId="0" fontId="48" fillId="0" borderId="0" xfId="0" applyFont="1" applyAlignment="1" applyProtection="1">
      <alignment/>
      <protection hidden="1"/>
    </xf>
    <xf numFmtId="44" fontId="2" fillId="33" borderId="0" xfId="44" applyNumberFormat="1" applyFont="1" applyFill="1" applyBorder="1" applyAlignment="1" applyProtection="1">
      <alignment/>
      <protection hidden="1"/>
    </xf>
    <xf numFmtId="0" fontId="3" fillId="33" borderId="12" xfId="0" applyFont="1" applyFill="1" applyBorder="1" applyAlignment="1" applyProtection="1">
      <alignment horizontal="center" vertical="top"/>
      <protection hidden="1"/>
    </xf>
    <xf numFmtId="0" fontId="48" fillId="33" borderId="0" xfId="0" applyFont="1" applyFill="1" applyAlignment="1" applyProtection="1">
      <alignment vertical="top"/>
      <protection hidden="1"/>
    </xf>
    <xf numFmtId="0" fontId="2" fillId="33" borderId="0" xfId="0" applyFont="1" applyFill="1" applyAlignment="1" applyProtection="1">
      <alignment horizontal="lef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b/>
        <i val="0"/>
        <color rgb="FF005828"/>
      </font>
      <fill>
        <patternFill>
          <bgColor rgb="FFCCFFCC"/>
        </patternFill>
      </fill>
    </dxf>
    <dxf>
      <font>
        <b/>
        <i val="0"/>
        <color rgb="FF005828"/>
      </font>
      <fill>
        <patternFill>
          <bgColor rgb="FFCCFFCC"/>
        </patternFill>
      </fill>
    </dxf>
    <dxf>
      <font>
        <b/>
        <i val="0"/>
        <color rgb="FF005828"/>
      </font>
      <fill>
        <patternFill>
          <bgColor rgb="FFCCFFCC"/>
        </patternFill>
      </fill>
    </dxf>
    <dxf>
      <font>
        <b/>
        <i val="0"/>
        <color rgb="FF005828"/>
      </font>
      <fill>
        <patternFill>
          <bgColor rgb="FFCCFFCC"/>
        </patternFill>
      </fill>
    </dxf>
    <dxf>
      <font>
        <b/>
        <i val="0"/>
        <color rgb="FF005828"/>
      </font>
      <fill>
        <patternFill>
          <bgColor rgb="FFCCFFCC"/>
        </patternFill>
      </fill>
    </dxf>
    <dxf>
      <font>
        <b/>
        <i val="0"/>
        <color rgb="FF005828"/>
      </font>
      <fill>
        <patternFill>
          <bgColor rgb="FFCCFFCC"/>
        </patternFill>
      </fill>
    </dxf>
    <dxf>
      <font>
        <b/>
        <i val="0"/>
        <color rgb="FF005828"/>
      </font>
      <fill>
        <patternFill>
          <bgColor rgb="FFCCFFCC"/>
        </patternFill>
      </fill>
    </dxf>
    <dxf>
      <font>
        <b/>
        <i val="0"/>
        <color rgb="FF005828"/>
      </font>
      <fill>
        <patternFill>
          <bgColor rgb="FFCCFFCC"/>
        </patternFill>
      </fill>
    </dxf>
    <dxf>
      <font>
        <b/>
        <i val="0"/>
        <color rgb="FFFF0000"/>
      </font>
    </dxf>
    <dxf>
      <font>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523875</xdr:colOff>
      <xdr:row>3</xdr:row>
      <xdr:rowOff>133350</xdr:rowOff>
    </xdr:to>
    <xdr:pic>
      <xdr:nvPicPr>
        <xdr:cNvPr id="1" name="Picture 2" descr="Jammony-Logo-Word-Blue-RGB - small.jpg"/>
        <xdr:cNvPicPr preferRelativeResize="1">
          <a:picLocks noChangeAspect="1"/>
        </xdr:cNvPicPr>
      </xdr:nvPicPr>
      <xdr:blipFill>
        <a:blip r:embed="rId1"/>
        <a:stretch>
          <a:fillRect/>
        </a:stretch>
      </xdr:blipFill>
      <xdr:spPr>
        <a:xfrm>
          <a:off x="19050" y="9525"/>
          <a:ext cx="25812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6"/>
  <sheetViews>
    <sheetView showGridLines="0" tabSelected="1" zoomScalePageLayoutView="0" workbookViewId="0" topLeftCell="A1">
      <selection activeCell="A5" sqref="A5"/>
    </sheetView>
  </sheetViews>
  <sheetFormatPr defaultColWidth="9.140625" defaultRowHeight="12.75"/>
  <cols>
    <col min="1" max="1" width="1.7109375" style="9" customWidth="1"/>
    <col min="2" max="4" width="14.7109375" style="9" customWidth="1"/>
    <col min="5" max="5" width="8.7109375" style="9" customWidth="1"/>
    <col min="6" max="6" width="14.7109375" style="14" customWidth="1"/>
    <col min="7" max="7" width="3.7109375" style="9" customWidth="1"/>
    <col min="8" max="8" width="14.7109375" style="14" customWidth="1"/>
    <col min="9" max="9" width="6.7109375" style="9" customWidth="1"/>
    <col min="10" max="10" width="2.7109375" style="9" hidden="1" customWidth="1"/>
    <col min="11" max="12" width="14.7109375" style="9" customWidth="1"/>
    <col min="13" max="13" width="1.7109375" style="9" customWidth="1"/>
    <col min="14" max="14" width="27.140625" style="9" hidden="1" customWidth="1"/>
    <col min="15" max="15" width="13.8515625" style="9" hidden="1" customWidth="1"/>
    <col min="16" max="16" width="20.57421875" style="9" hidden="1" customWidth="1"/>
    <col min="17" max="18" width="10.7109375" style="9" hidden="1" customWidth="1"/>
    <col min="19" max="20" width="9.140625" style="9" hidden="1" customWidth="1"/>
    <col min="21" max="21" width="21.00390625" style="9" hidden="1" customWidth="1"/>
    <col min="22" max="22" width="11.7109375" style="9" hidden="1" customWidth="1"/>
    <col min="23" max="24" width="0" style="9" hidden="1" customWidth="1"/>
    <col min="25" max="25" width="13.421875" style="9" hidden="1" customWidth="1"/>
    <col min="26" max="26" width="5.57421875" style="9" hidden="1" customWidth="1"/>
    <col min="27" max="27" width="12.140625" style="9" hidden="1" customWidth="1"/>
    <col min="28" max="28" width="8.7109375" style="9" hidden="1" customWidth="1"/>
    <col min="29" max="29" width="0" style="9" hidden="1" customWidth="1"/>
    <col min="30" max="37" width="9.140625" style="9" customWidth="1"/>
    <col min="38" max="16384" width="9.140625" style="14" customWidth="1"/>
  </cols>
  <sheetData>
    <row r="1" spans="2:28" ht="28.5">
      <c r="B1" s="21"/>
      <c r="C1" s="21"/>
      <c r="D1" s="21"/>
      <c r="E1" s="21"/>
      <c r="F1" s="21"/>
      <c r="G1" s="21"/>
      <c r="H1" s="21"/>
      <c r="I1" s="21"/>
      <c r="J1" s="21"/>
      <c r="K1" s="21"/>
      <c r="L1" s="22"/>
      <c r="M1" s="23" t="s">
        <v>20</v>
      </c>
      <c r="N1" s="9" t="s">
        <v>6</v>
      </c>
      <c r="O1" s="9" t="s">
        <v>2</v>
      </c>
      <c r="P1" s="9" t="s">
        <v>5</v>
      </c>
      <c r="R1" s="9" t="s">
        <v>10</v>
      </c>
      <c r="U1" s="9" t="s">
        <v>16</v>
      </c>
      <c r="V1" s="6" t="e">
        <f>IF(($F$79*#REF!)-(SUM(#REF!,#REF!,#REF!)/12)&lt;(($F$79*#REF!)-SUM(#REF!,#REF!,#REF!)/12)-SUM($F$81,$F$83,$F$85,$F$87),($F$79*#REF!)-(SUM(#REF!,#REF!,#REF!)/12),($F$79*#REF!)-(SUM(#REF!,#REF!,#REF!)/12)-SUM($F$81,$F$83,$F$85,$F$87))</f>
        <v>#REF!</v>
      </c>
      <c r="Y1" s="9" t="s">
        <v>30</v>
      </c>
      <c r="Z1" s="9" t="s">
        <v>31</v>
      </c>
      <c r="AA1" s="9" t="s">
        <v>28</v>
      </c>
      <c r="AB1" s="9" t="s">
        <v>29</v>
      </c>
    </row>
    <row r="2" spans="2:28" ht="13.5">
      <c r="B2" s="24"/>
      <c r="C2" s="21"/>
      <c r="D2" s="21"/>
      <c r="E2" s="21"/>
      <c r="F2" s="21"/>
      <c r="G2" s="21"/>
      <c r="H2" s="21"/>
      <c r="I2" s="21"/>
      <c r="J2" s="21"/>
      <c r="K2" s="21"/>
      <c r="L2" s="25" t="s">
        <v>21</v>
      </c>
      <c r="M2" s="21"/>
      <c r="N2" s="9" t="s">
        <v>0</v>
      </c>
      <c r="O2" s="9" t="s">
        <v>3</v>
      </c>
      <c r="P2" s="10" t="s">
        <v>7</v>
      </c>
      <c r="Q2" s="9">
        <f>F51/12</f>
        <v>0</v>
      </c>
      <c r="R2" s="9" t="s">
        <v>4</v>
      </c>
      <c r="S2" s="9">
        <v>0.005</v>
      </c>
      <c r="U2" s="9" t="s">
        <v>17</v>
      </c>
      <c r="V2" s="11" t="e">
        <f>-PV($F$51/12,$F$53*12,$V$1)</f>
        <v>#REF!</v>
      </c>
      <c r="Y2" s="53" t="s">
        <v>35</v>
      </c>
      <c r="Z2" s="53" t="s">
        <v>36</v>
      </c>
      <c r="AA2" s="53" t="s">
        <v>71</v>
      </c>
      <c r="AB2" s="53" t="s">
        <v>37</v>
      </c>
    </row>
    <row r="3" spans="2:28" ht="13.5">
      <c r="B3" s="24"/>
      <c r="C3" s="21"/>
      <c r="D3" s="21"/>
      <c r="E3" s="21"/>
      <c r="F3" s="21"/>
      <c r="G3" s="21"/>
      <c r="H3" s="21"/>
      <c r="I3" s="21"/>
      <c r="J3" s="21"/>
      <c r="K3" s="21"/>
      <c r="L3" s="25"/>
      <c r="M3" s="21"/>
      <c r="N3" s="9" t="s">
        <v>1</v>
      </c>
      <c r="O3" s="9" t="s">
        <v>4</v>
      </c>
      <c r="P3" s="10" t="s">
        <v>8</v>
      </c>
      <c r="Q3" s="12">
        <f>F53*12</f>
        <v>0</v>
      </c>
      <c r="R3" s="9" t="s">
        <v>11</v>
      </c>
      <c r="S3" s="9">
        <v>0.008</v>
      </c>
      <c r="U3" s="9" t="s">
        <v>18</v>
      </c>
      <c r="V3" s="11" t="e">
        <f>-PV($F$51/12,$F$53*12,($V$1-($V$2*S2/12)))</f>
        <v>#REF!</v>
      </c>
      <c r="Y3" s="53" t="s">
        <v>61</v>
      </c>
      <c r="Z3" s="53" t="s">
        <v>63</v>
      </c>
      <c r="AA3" s="53" t="s">
        <v>4</v>
      </c>
      <c r="AB3" s="53" t="s">
        <v>65</v>
      </c>
    </row>
    <row r="4" spans="1:28" ht="14.25" thickBot="1">
      <c r="A4" s="26"/>
      <c r="B4" s="27"/>
      <c r="C4" s="28"/>
      <c r="D4" s="28"/>
      <c r="E4" s="28"/>
      <c r="F4" s="28"/>
      <c r="G4" s="28"/>
      <c r="H4" s="28"/>
      <c r="I4" s="28"/>
      <c r="J4" s="28"/>
      <c r="K4" s="28"/>
      <c r="L4" s="26"/>
      <c r="M4" s="26"/>
      <c r="P4" s="10" t="s">
        <v>9</v>
      </c>
      <c r="Q4" s="9">
        <f>(1+Q2)^Q3</f>
        <v>1</v>
      </c>
      <c r="R4" s="9" t="s">
        <v>13</v>
      </c>
      <c r="S4" s="9">
        <v>0.0225</v>
      </c>
      <c r="U4" s="9" t="s">
        <v>19</v>
      </c>
      <c r="V4" s="11" t="e">
        <f>-PV($F$51/12,$F$53*12,($V$1-($V$2*S3/12)))</f>
        <v>#REF!</v>
      </c>
      <c r="Y4" s="53" t="s">
        <v>62</v>
      </c>
      <c r="Z4" s="53"/>
      <c r="AA4" s="53" t="s">
        <v>64</v>
      </c>
      <c r="AB4" s="53" t="s">
        <v>66</v>
      </c>
    </row>
    <row r="5" spans="1:31" ht="13.5">
      <c r="A5" s="8"/>
      <c r="B5" s="29"/>
      <c r="C5" s="8"/>
      <c r="D5" s="8"/>
      <c r="E5" s="8"/>
      <c r="F5" s="8"/>
      <c r="G5" s="8"/>
      <c r="H5" s="8"/>
      <c r="I5" s="8"/>
      <c r="J5" s="8"/>
      <c r="K5" s="8"/>
      <c r="L5" s="30"/>
      <c r="M5" s="8"/>
      <c r="P5" s="10"/>
      <c r="V5" s="11"/>
      <c r="Y5" s="53"/>
      <c r="Z5" s="53"/>
      <c r="AA5" s="53"/>
      <c r="AB5" s="53" t="s">
        <v>67</v>
      </c>
      <c r="AE5" s="65"/>
    </row>
    <row r="6" spans="1:28" ht="18">
      <c r="A6" s="8"/>
      <c r="B6" s="31" t="s">
        <v>23</v>
      </c>
      <c r="C6" s="8"/>
      <c r="D6" s="8"/>
      <c r="E6" s="8"/>
      <c r="F6" s="8"/>
      <c r="G6" s="8"/>
      <c r="H6" s="8"/>
      <c r="I6" s="8"/>
      <c r="J6" s="8"/>
      <c r="K6" s="8"/>
      <c r="L6" s="30"/>
      <c r="M6" s="8"/>
      <c r="P6" s="9" t="s">
        <v>12</v>
      </c>
      <c r="Q6" s="13" t="e">
        <f>F79*#REF!</f>
        <v>#REF!</v>
      </c>
      <c r="Y6" s="53"/>
      <c r="Z6" s="53"/>
      <c r="AA6" s="53"/>
      <c r="AB6" s="53" t="s">
        <v>68</v>
      </c>
    </row>
    <row r="7" spans="1:28" ht="13.5">
      <c r="A7" s="8"/>
      <c r="B7" s="8"/>
      <c r="C7" s="8"/>
      <c r="D7" s="8"/>
      <c r="E7" s="8"/>
      <c r="F7" s="8"/>
      <c r="G7" s="8"/>
      <c r="H7" s="8"/>
      <c r="I7" s="8"/>
      <c r="J7" s="8"/>
      <c r="K7" s="8"/>
      <c r="L7" s="8"/>
      <c r="M7" s="8"/>
      <c r="Y7" s="53"/>
      <c r="Z7" s="53"/>
      <c r="AA7" s="53"/>
      <c r="AB7" s="53" t="s">
        <v>69</v>
      </c>
    </row>
    <row r="8" spans="1:28" ht="14.25" thickBot="1">
      <c r="A8" s="8"/>
      <c r="B8" s="36" t="s">
        <v>22</v>
      </c>
      <c r="C8" s="37"/>
      <c r="D8" s="37"/>
      <c r="E8" s="37"/>
      <c r="F8" s="37"/>
      <c r="G8" s="37"/>
      <c r="H8" s="37"/>
      <c r="I8" s="37"/>
      <c r="J8" s="37"/>
      <c r="K8" s="37"/>
      <c r="L8" s="37"/>
      <c r="M8" s="8"/>
      <c r="Y8" s="53"/>
      <c r="Z8" s="53"/>
      <c r="AA8" s="53"/>
      <c r="AB8" s="53" t="s">
        <v>70</v>
      </c>
    </row>
    <row r="9" spans="1:13" ht="4.5" customHeight="1">
      <c r="A9" s="8"/>
      <c r="B9" s="8"/>
      <c r="C9" s="8"/>
      <c r="D9" s="8"/>
      <c r="E9" s="8"/>
      <c r="F9" s="8"/>
      <c r="G9" s="8"/>
      <c r="H9" s="8"/>
      <c r="I9" s="8"/>
      <c r="J9" s="8"/>
      <c r="K9" s="8"/>
      <c r="L9" s="8"/>
      <c r="M9" s="8"/>
    </row>
    <row r="10" spans="1:13" ht="13.5" customHeight="1">
      <c r="A10" s="8"/>
      <c r="B10" s="57" t="s">
        <v>81</v>
      </c>
      <c r="C10" s="57"/>
      <c r="D10" s="57"/>
      <c r="E10" s="57"/>
      <c r="F10" s="57"/>
      <c r="G10" s="57"/>
      <c r="H10" s="57"/>
      <c r="I10" s="57"/>
      <c r="J10" s="57"/>
      <c r="K10" s="57"/>
      <c r="L10" s="57"/>
      <c r="M10" s="8"/>
    </row>
    <row r="11" spans="1:13" ht="13.5">
      <c r="A11" s="8"/>
      <c r="B11" s="58" t="s">
        <v>82</v>
      </c>
      <c r="C11" s="57"/>
      <c r="D11" s="57"/>
      <c r="E11" s="57"/>
      <c r="F11" s="57"/>
      <c r="G11" s="57"/>
      <c r="H11" s="57"/>
      <c r="I11" s="57"/>
      <c r="J11" s="57"/>
      <c r="K11" s="57"/>
      <c r="L11" s="57"/>
      <c r="M11" s="8"/>
    </row>
    <row r="12" spans="1:13" ht="13.5">
      <c r="A12" s="8"/>
      <c r="B12" s="57" t="s">
        <v>83</v>
      </c>
      <c r="C12" s="57"/>
      <c r="D12" s="57"/>
      <c r="E12" s="57"/>
      <c r="F12" s="57"/>
      <c r="G12" s="57"/>
      <c r="H12" s="57"/>
      <c r="I12" s="57"/>
      <c r="J12" s="57"/>
      <c r="K12" s="57"/>
      <c r="L12" s="57"/>
      <c r="M12" s="8"/>
    </row>
    <row r="13" spans="1:13" ht="13.5">
      <c r="A13" s="8"/>
      <c r="B13" s="57" t="s">
        <v>84</v>
      </c>
      <c r="C13" s="57"/>
      <c r="D13" s="57"/>
      <c r="E13" s="57"/>
      <c r="F13" s="57"/>
      <c r="G13" s="57"/>
      <c r="H13" s="57"/>
      <c r="I13" s="57"/>
      <c r="J13" s="57"/>
      <c r="K13" s="57"/>
      <c r="L13" s="57"/>
      <c r="M13" s="8"/>
    </row>
    <row r="14" spans="1:13" ht="13.5">
      <c r="A14" s="8"/>
      <c r="B14" s="52"/>
      <c r="C14" s="52"/>
      <c r="D14" s="52"/>
      <c r="E14" s="52"/>
      <c r="F14" s="52"/>
      <c r="G14" s="52"/>
      <c r="H14" s="52"/>
      <c r="I14" s="52"/>
      <c r="J14" s="52"/>
      <c r="K14" s="52"/>
      <c r="L14" s="52"/>
      <c r="M14" s="8"/>
    </row>
    <row r="15" spans="1:13" ht="14.25" thickBot="1">
      <c r="A15" s="8"/>
      <c r="B15" s="59" t="s">
        <v>74</v>
      </c>
      <c r="C15" s="60"/>
      <c r="D15" s="60"/>
      <c r="E15" s="60"/>
      <c r="F15" s="60"/>
      <c r="G15" s="60"/>
      <c r="H15" s="60"/>
      <c r="I15" s="60"/>
      <c r="J15" s="60"/>
      <c r="K15" s="60"/>
      <c r="L15" s="60"/>
      <c r="M15" s="8"/>
    </row>
    <row r="16" spans="1:13" ht="4.5" customHeight="1">
      <c r="A16" s="8"/>
      <c r="B16" s="52"/>
      <c r="C16" s="52"/>
      <c r="D16" s="52"/>
      <c r="E16" s="52"/>
      <c r="F16" s="52"/>
      <c r="G16" s="52"/>
      <c r="H16" s="52"/>
      <c r="I16" s="52"/>
      <c r="J16" s="52"/>
      <c r="K16" s="52"/>
      <c r="L16" s="52"/>
      <c r="M16" s="8"/>
    </row>
    <row r="17" spans="1:13" ht="13.5">
      <c r="A17" s="8"/>
      <c r="B17" s="57" t="s">
        <v>77</v>
      </c>
      <c r="C17" s="57"/>
      <c r="D17" s="57"/>
      <c r="E17" s="57"/>
      <c r="F17" s="68" t="str">
        <f>IF(OR(F75=0,H75=0),"Please fill in the information below",IF(F53&lt;H53,"OPTION 1 IS THE CHEAPEST",IF(F53=H53,"OPTION 1 &amp; 2 ARE THE SAME","OPTION 2 IS THE CHEAPEST")))</f>
        <v>Please fill in the information below</v>
      </c>
      <c r="G17" s="57"/>
      <c r="H17" s="57"/>
      <c r="I17" s="57"/>
      <c r="J17" s="57"/>
      <c r="K17" s="57"/>
      <c r="L17" s="57"/>
      <c r="M17" s="8"/>
    </row>
    <row r="18" spans="1:13" ht="4.5" customHeight="1">
      <c r="A18" s="8"/>
      <c r="B18" s="57"/>
      <c r="C18" s="57"/>
      <c r="D18" s="57"/>
      <c r="E18" s="57"/>
      <c r="F18" s="57"/>
      <c r="G18" s="57"/>
      <c r="H18" s="57"/>
      <c r="I18" s="57"/>
      <c r="J18" s="57"/>
      <c r="K18" s="57"/>
      <c r="L18" s="57"/>
      <c r="M18" s="8"/>
    </row>
    <row r="19" spans="1:13" ht="13.5">
      <c r="A19" s="8"/>
      <c r="B19" s="57" t="s">
        <v>78</v>
      </c>
      <c r="C19" s="57"/>
      <c r="D19" s="57"/>
      <c r="E19" s="57"/>
      <c r="F19" s="68" t="str">
        <f>IF(OR(F75=0,H75=0),"Please fill in the information below",IF(F73&lt;H73,"OPTION 1",IF(F73=H73,"OPTION 1 &amp; 2 ARE THE SAME","OPTION 2")))</f>
        <v>Please fill in the information below</v>
      </c>
      <c r="G19" s="57"/>
      <c r="H19" s="57"/>
      <c r="I19" s="57"/>
      <c r="J19" s="57"/>
      <c r="K19" s="57"/>
      <c r="L19" s="57"/>
      <c r="M19" s="8"/>
    </row>
    <row r="20" spans="1:13" ht="4.5" customHeight="1">
      <c r="A20" s="8"/>
      <c r="B20" s="57"/>
      <c r="C20" s="57"/>
      <c r="D20" s="57"/>
      <c r="E20" s="57"/>
      <c r="F20" s="57"/>
      <c r="G20" s="57"/>
      <c r="H20" s="57"/>
      <c r="I20" s="57"/>
      <c r="J20" s="57"/>
      <c r="K20" s="57"/>
      <c r="L20" s="57"/>
      <c r="M20" s="8"/>
    </row>
    <row r="21" spans="1:13" ht="13.5">
      <c r="A21" s="8"/>
      <c r="B21" s="57" t="s">
        <v>76</v>
      </c>
      <c r="C21" s="57"/>
      <c r="D21" s="57"/>
      <c r="E21" s="57"/>
      <c r="F21" s="68" t="str">
        <f>IF(OR(F75=0,H75=0),"Please fill in the information below",IF(F75&lt;H75,"OPTION 1 IS THE CHEAPEST OVERALL",IF(F75=H75,"OPTION 1 &amp; 2 ARE THE SAME","OPTION 2 IS THE CHEAPEST OVERALL")))</f>
        <v>Please fill in the information below</v>
      </c>
      <c r="G21" s="57"/>
      <c r="H21" s="57"/>
      <c r="I21" s="57"/>
      <c r="J21" s="57"/>
      <c r="K21" s="57"/>
      <c r="L21" s="57"/>
      <c r="M21" s="8"/>
    </row>
    <row r="22" spans="1:13" ht="13.5">
      <c r="A22" s="8"/>
      <c r="B22" s="57"/>
      <c r="C22" s="57"/>
      <c r="D22" s="57"/>
      <c r="E22" s="57"/>
      <c r="F22" s="57"/>
      <c r="G22" s="57"/>
      <c r="H22" s="57"/>
      <c r="I22" s="57"/>
      <c r="J22" s="57"/>
      <c r="K22" s="57"/>
      <c r="L22" s="57"/>
      <c r="M22" s="8"/>
    </row>
    <row r="23" spans="1:13" ht="14.25" thickBot="1">
      <c r="A23" s="8"/>
      <c r="B23" s="59" t="s">
        <v>59</v>
      </c>
      <c r="C23" s="61"/>
      <c r="D23" s="61"/>
      <c r="E23" s="61"/>
      <c r="F23" s="67" t="s">
        <v>34</v>
      </c>
      <c r="G23" s="61"/>
      <c r="H23" s="67" t="s">
        <v>56</v>
      </c>
      <c r="I23" s="59"/>
      <c r="J23" s="61"/>
      <c r="K23" s="59" t="s">
        <v>73</v>
      </c>
      <c r="L23" s="61"/>
      <c r="M23" s="8"/>
    </row>
    <row r="24" spans="1:13" ht="4.5" customHeight="1">
      <c r="A24" s="8"/>
      <c r="B24" s="52"/>
      <c r="C24" s="52"/>
      <c r="D24" s="52"/>
      <c r="E24" s="52"/>
      <c r="F24" s="52"/>
      <c r="G24" s="52"/>
      <c r="H24" s="52"/>
      <c r="I24" s="52"/>
      <c r="J24" s="52"/>
      <c r="K24" s="52"/>
      <c r="L24" s="52"/>
      <c r="M24" s="8"/>
    </row>
    <row r="25" spans="1:13" ht="13.5" customHeight="1">
      <c r="A25" s="8"/>
      <c r="B25" s="57" t="s">
        <v>24</v>
      </c>
      <c r="C25" s="52"/>
      <c r="D25" s="52"/>
      <c r="E25" s="52"/>
      <c r="F25" s="46">
        <v>1</v>
      </c>
      <c r="G25" s="52"/>
      <c r="H25" s="46">
        <v>1</v>
      </c>
      <c r="I25" s="50" t="str">
        <f>IF(H25=F25,"OK","X")</f>
        <v>OK</v>
      </c>
      <c r="J25" s="51">
        <f>IF(I25="ok",0,1)</f>
        <v>0</v>
      </c>
      <c r="K25" s="69" t="str">
        <f>IF(SUM(J25,J27,J29,J31,J33,J35,J37,J39,J41,J43)&gt;0,CONCATENATE("PROCEED WITH EXTREEM CAUTION: One or more variables used to obtain your quotes is not the same.  As a result it may apear that One loan is cheaper when actualy it is not."," If you choose to select a lender based on these quotes, there is a very good chance your decision will not be based on accurate information."),CONCATENATE("The primary variables used to obtain the two quote options in this calculator are the same. As a result,your quote comparison is much more likely to be accruate."," However, Please understand that this may change at any time and must be updated by both lenders right before locking."," Before locking a rate, please qualify your lender as well."))</f>
        <v>The primary variables used to obtain the two quote options in this calculator are the same. As a result,your quote comparison is much more likely to be accruate. However, Please understand that this may change at any time and must be updated by both lenders right before locking. Before locking a rate, please qualify your lender as well.</v>
      </c>
      <c r="L25" s="69"/>
      <c r="M25" s="8"/>
    </row>
    <row r="26" spans="1:13" ht="4.5" customHeight="1">
      <c r="A26" s="8"/>
      <c r="B26" s="57"/>
      <c r="C26" s="52"/>
      <c r="D26" s="52"/>
      <c r="E26" s="52"/>
      <c r="F26" s="20"/>
      <c r="G26" s="52"/>
      <c r="H26" s="20"/>
      <c r="I26" s="52"/>
      <c r="J26" s="51"/>
      <c r="K26" s="69"/>
      <c r="L26" s="69"/>
      <c r="M26" s="8"/>
    </row>
    <row r="27" spans="1:13" ht="13.5" customHeight="1">
      <c r="A27" s="8"/>
      <c r="B27" s="57" t="s">
        <v>30</v>
      </c>
      <c r="C27" s="52"/>
      <c r="D27" s="52"/>
      <c r="E27" s="52"/>
      <c r="F27" s="39" t="s">
        <v>35</v>
      </c>
      <c r="G27" s="52"/>
      <c r="H27" s="39" t="s">
        <v>35</v>
      </c>
      <c r="I27" s="50" t="str">
        <f>IF(H27=F27,"OK","X")</f>
        <v>OK</v>
      </c>
      <c r="J27" s="51">
        <f>IF(I27="ok",0,1)</f>
        <v>0</v>
      </c>
      <c r="K27" s="69"/>
      <c r="L27" s="69"/>
      <c r="M27" s="8"/>
    </row>
    <row r="28" spans="1:13" ht="4.5" customHeight="1">
      <c r="A28" s="8"/>
      <c r="B28" s="57"/>
      <c r="C28" s="52"/>
      <c r="D28" s="52"/>
      <c r="E28" s="52"/>
      <c r="F28" s="20"/>
      <c r="G28" s="52"/>
      <c r="H28" s="20"/>
      <c r="I28" s="52"/>
      <c r="J28" s="51"/>
      <c r="K28" s="69"/>
      <c r="L28" s="69"/>
      <c r="M28" s="8"/>
    </row>
    <row r="29" spans="1:13" ht="13.5">
      <c r="A29" s="8"/>
      <c r="B29" s="57" t="s">
        <v>38</v>
      </c>
      <c r="C29" s="52"/>
      <c r="D29" s="52"/>
      <c r="E29" s="52"/>
      <c r="F29" s="16">
        <v>200000</v>
      </c>
      <c r="G29" s="52"/>
      <c r="H29" s="16">
        <v>200000</v>
      </c>
      <c r="I29" s="50" t="str">
        <f>IF(H29=F29,"OK","X")</f>
        <v>OK</v>
      </c>
      <c r="J29" s="51">
        <f>IF(I29="ok",0,1)</f>
        <v>0</v>
      </c>
      <c r="K29" s="69"/>
      <c r="L29" s="69"/>
      <c r="M29" s="8"/>
    </row>
    <row r="30" spans="1:13" ht="4.5" customHeight="1">
      <c r="A30" s="8"/>
      <c r="B30" s="57"/>
      <c r="C30" s="52"/>
      <c r="D30" s="52"/>
      <c r="E30" s="52"/>
      <c r="F30" s="20"/>
      <c r="G30" s="52"/>
      <c r="H30" s="20"/>
      <c r="I30" s="52"/>
      <c r="J30" s="51"/>
      <c r="K30" s="69"/>
      <c r="L30" s="69"/>
      <c r="M30" s="8"/>
    </row>
    <row r="31" spans="1:13" ht="13.5">
      <c r="A31" s="8"/>
      <c r="B31" s="57" t="s">
        <v>25</v>
      </c>
      <c r="C31" s="52"/>
      <c r="D31" s="52"/>
      <c r="E31" s="52"/>
      <c r="F31" s="16">
        <v>200000</v>
      </c>
      <c r="G31" s="52"/>
      <c r="H31" s="16">
        <v>200000</v>
      </c>
      <c r="I31" s="50" t="str">
        <f>IF(H31=F31,"OK","X")</f>
        <v>OK</v>
      </c>
      <c r="J31" s="51">
        <f>IF(I31="ok",0,1)</f>
        <v>0</v>
      </c>
      <c r="K31" s="69"/>
      <c r="L31" s="69"/>
      <c r="M31" s="8"/>
    </row>
    <row r="32" spans="1:13" ht="4.5" customHeight="1">
      <c r="A32" s="8"/>
      <c r="B32" s="57"/>
      <c r="C32" s="52"/>
      <c r="D32" s="52"/>
      <c r="E32" s="52"/>
      <c r="F32" s="20"/>
      <c r="G32" s="52"/>
      <c r="H32" s="20"/>
      <c r="I32" s="52"/>
      <c r="J32" s="51"/>
      <c r="K32" s="69"/>
      <c r="L32" s="69"/>
      <c r="M32" s="8"/>
    </row>
    <row r="33" spans="1:13" ht="13.5">
      <c r="A33" s="8"/>
      <c r="B33" s="57" t="s">
        <v>26</v>
      </c>
      <c r="C33" s="52"/>
      <c r="D33" s="52"/>
      <c r="E33" s="52"/>
      <c r="F33" s="18">
        <v>0.05</v>
      </c>
      <c r="G33" s="52"/>
      <c r="H33" s="18">
        <v>0.05</v>
      </c>
      <c r="I33" s="50" t="str">
        <f>IF(H33=F33,"OK","X")</f>
        <v>OK</v>
      </c>
      <c r="J33" s="51">
        <f>IF(I33="ok",0,1)</f>
        <v>0</v>
      </c>
      <c r="K33" s="69"/>
      <c r="L33" s="69"/>
      <c r="M33" s="8"/>
    </row>
    <row r="34" spans="1:13" ht="4.5" customHeight="1">
      <c r="A34" s="8"/>
      <c r="B34" s="57"/>
      <c r="C34" s="52"/>
      <c r="D34" s="52"/>
      <c r="E34" s="52"/>
      <c r="F34" s="20"/>
      <c r="G34" s="52"/>
      <c r="H34" s="20"/>
      <c r="I34" s="52"/>
      <c r="J34" s="51"/>
      <c r="K34" s="69"/>
      <c r="L34" s="69"/>
      <c r="M34" s="8"/>
    </row>
    <row r="35" spans="1:13" ht="13.5">
      <c r="A35" s="8"/>
      <c r="B35" s="57" t="s">
        <v>27</v>
      </c>
      <c r="C35" s="52"/>
      <c r="D35" s="52"/>
      <c r="E35" s="52"/>
      <c r="F35" s="19">
        <v>30</v>
      </c>
      <c r="G35" s="52"/>
      <c r="H35" s="19">
        <v>30</v>
      </c>
      <c r="I35" s="50" t="str">
        <f>IF(H35=F35,"OK","X")</f>
        <v>OK</v>
      </c>
      <c r="J35" s="51">
        <f>IF(I35="ok",0,1)</f>
        <v>0</v>
      </c>
      <c r="K35" s="69"/>
      <c r="L35" s="69"/>
      <c r="M35" s="8"/>
    </row>
    <row r="36" spans="1:13" ht="4.5" customHeight="1">
      <c r="A36" s="8"/>
      <c r="B36" s="57"/>
      <c r="C36" s="52"/>
      <c r="D36" s="52"/>
      <c r="E36" s="52"/>
      <c r="F36" s="20"/>
      <c r="G36" s="52"/>
      <c r="H36" s="20"/>
      <c r="I36" s="52"/>
      <c r="J36" s="51"/>
      <c r="K36" s="69"/>
      <c r="L36" s="69"/>
      <c r="M36" s="8"/>
    </row>
    <row r="37" spans="1:13" ht="13.5">
      <c r="A37" s="8"/>
      <c r="B37" s="57" t="s">
        <v>31</v>
      </c>
      <c r="C37" s="52"/>
      <c r="D37" s="52"/>
      <c r="E37" s="52"/>
      <c r="F37" s="39" t="s">
        <v>36</v>
      </c>
      <c r="G37" s="52"/>
      <c r="H37" s="39" t="s">
        <v>36</v>
      </c>
      <c r="I37" s="50" t="str">
        <f>IF(H37=F37,"OK","X")</f>
        <v>OK</v>
      </c>
      <c r="J37" s="51">
        <f>IF(I37="ok",0,1)</f>
        <v>0</v>
      </c>
      <c r="K37" s="69"/>
      <c r="L37" s="69"/>
      <c r="M37" s="8"/>
    </row>
    <row r="38" spans="1:13" ht="4.5" customHeight="1">
      <c r="A38" s="8"/>
      <c r="B38" s="57"/>
      <c r="C38" s="52"/>
      <c r="D38" s="52"/>
      <c r="E38" s="52"/>
      <c r="F38" s="20"/>
      <c r="G38" s="52"/>
      <c r="H38" s="20"/>
      <c r="I38" s="52"/>
      <c r="J38" s="51"/>
      <c r="K38" s="69"/>
      <c r="L38" s="69"/>
      <c r="M38" s="8"/>
    </row>
    <row r="39" spans="1:13" ht="13.5">
      <c r="A39" s="8"/>
      <c r="B39" s="57" t="s">
        <v>28</v>
      </c>
      <c r="C39" s="52"/>
      <c r="D39" s="52"/>
      <c r="E39" s="52"/>
      <c r="F39" s="39" t="s">
        <v>4</v>
      </c>
      <c r="G39" s="52"/>
      <c r="H39" s="39" t="s">
        <v>4</v>
      </c>
      <c r="I39" s="50" t="str">
        <f>IF(H39=F39,"OK","X")</f>
        <v>OK</v>
      </c>
      <c r="J39" s="51">
        <f>IF(I39="ok",0,1)</f>
        <v>0</v>
      </c>
      <c r="K39" s="69"/>
      <c r="L39" s="69"/>
      <c r="M39" s="8"/>
    </row>
    <row r="40" spans="1:13" ht="4.5" customHeight="1">
      <c r="A40" s="8"/>
      <c r="B40" s="57"/>
      <c r="C40" s="52"/>
      <c r="D40" s="52"/>
      <c r="E40" s="52"/>
      <c r="F40" s="20"/>
      <c r="G40" s="52"/>
      <c r="H40" s="20"/>
      <c r="I40" s="52"/>
      <c r="J40" s="51"/>
      <c r="K40" s="69"/>
      <c r="L40" s="69"/>
      <c r="M40" s="8"/>
    </row>
    <row r="41" spans="1:13" ht="13.5">
      <c r="A41" s="8"/>
      <c r="B41" s="57" t="s">
        <v>29</v>
      </c>
      <c r="C41" s="52"/>
      <c r="D41" s="52"/>
      <c r="E41" s="52"/>
      <c r="F41" s="39" t="s">
        <v>37</v>
      </c>
      <c r="G41" s="52"/>
      <c r="H41" s="39" t="s">
        <v>37</v>
      </c>
      <c r="I41" s="50" t="str">
        <f>IF(H41=F41,"OK","X")</f>
        <v>OK</v>
      </c>
      <c r="J41" s="51">
        <f>IF(I41="ok",0,1)</f>
        <v>0</v>
      </c>
      <c r="K41" s="69"/>
      <c r="L41" s="69"/>
      <c r="M41" s="8"/>
    </row>
    <row r="42" spans="1:13" ht="4.5" customHeight="1">
      <c r="A42" s="8"/>
      <c r="B42" s="57"/>
      <c r="C42" s="52"/>
      <c r="D42" s="52"/>
      <c r="E42" s="52"/>
      <c r="F42" s="20"/>
      <c r="G42" s="52"/>
      <c r="H42" s="20"/>
      <c r="I42" s="52"/>
      <c r="J42" s="51"/>
      <c r="K42" s="69"/>
      <c r="L42" s="69"/>
      <c r="M42" s="8"/>
    </row>
    <row r="43" spans="1:13" ht="13.5">
      <c r="A43" s="2"/>
      <c r="B43" s="34" t="s">
        <v>33</v>
      </c>
      <c r="C43" s="8"/>
      <c r="D43" s="8"/>
      <c r="E43" s="8"/>
      <c r="F43" s="19">
        <v>30</v>
      </c>
      <c r="G43" s="8"/>
      <c r="H43" s="19">
        <v>30</v>
      </c>
      <c r="I43" s="50" t="str">
        <f>IF(H43=F43,"OK","X")</f>
        <v>OK</v>
      </c>
      <c r="J43" s="51">
        <f>IF(I43="ok",0,1)</f>
        <v>0</v>
      </c>
      <c r="K43" s="69"/>
      <c r="L43" s="69"/>
      <c r="M43" s="2"/>
    </row>
    <row r="44" spans="1:13" ht="13.5">
      <c r="A44" s="2"/>
      <c r="B44" s="34"/>
      <c r="C44" s="8"/>
      <c r="D44" s="8"/>
      <c r="E44" s="8"/>
      <c r="F44" s="8"/>
      <c r="G44" s="8"/>
      <c r="H44" s="8"/>
      <c r="I44" s="8"/>
      <c r="J44" s="8"/>
      <c r="K44" s="8"/>
      <c r="L44" s="2"/>
      <c r="M44" s="2"/>
    </row>
    <row r="45" spans="1:13" ht="14.25" thickBot="1">
      <c r="A45" s="32"/>
      <c r="B45" s="41" t="s">
        <v>32</v>
      </c>
      <c r="C45" s="42"/>
      <c r="D45" s="42"/>
      <c r="E45" s="42"/>
      <c r="F45" s="67" t="s">
        <v>34</v>
      </c>
      <c r="G45" s="61"/>
      <c r="H45" s="67" t="s">
        <v>56</v>
      </c>
      <c r="I45" s="41"/>
      <c r="J45" s="41"/>
      <c r="K45" s="41" t="s">
        <v>58</v>
      </c>
      <c r="L45" s="41"/>
      <c r="M45" s="32"/>
    </row>
    <row r="46" spans="1:13" ht="4.5" customHeight="1">
      <c r="A46" s="2"/>
      <c r="B46" s="33"/>
      <c r="C46" s="33"/>
      <c r="D46" s="33"/>
      <c r="E46" s="33"/>
      <c r="F46" s="33"/>
      <c r="G46" s="33"/>
      <c r="H46" s="33"/>
      <c r="I46" s="33"/>
      <c r="J46" s="33"/>
      <c r="K46" s="33"/>
      <c r="L46" s="33"/>
      <c r="M46" s="2"/>
    </row>
    <row r="47" spans="1:13" ht="13.5">
      <c r="A47" s="2"/>
      <c r="B47" s="33" t="s">
        <v>39</v>
      </c>
      <c r="C47" s="33"/>
      <c r="D47" s="33"/>
      <c r="E47" s="33"/>
      <c r="F47" s="16">
        <v>0</v>
      </c>
      <c r="G47" s="33"/>
      <c r="H47" s="16">
        <v>0</v>
      </c>
      <c r="I47" s="35"/>
      <c r="J47" s="35"/>
      <c r="K47" s="49">
        <f>H47-F47</f>
        <v>0</v>
      </c>
      <c r="L47" s="44"/>
      <c r="M47" s="2"/>
    </row>
    <row r="48" spans="1:13" ht="4.5" customHeight="1">
      <c r="A48" s="2"/>
      <c r="B48" s="33"/>
      <c r="C48" s="33"/>
      <c r="D48" s="33"/>
      <c r="E48" s="33"/>
      <c r="F48" s="15"/>
      <c r="G48" s="33"/>
      <c r="H48" s="15"/>
      <c r="I48" s="35"/>
      <c r="J48" s="35"/>
      <c r="K48" s="35"/>
      <c r="L48" s="2"/>
      <c r="M48" s="2"/>
    </row>
    <row r="49" spans="1:13" ht="13.5">
      <c r="A49" s="2"/>
      <c r="B49" s="2" t="s">
        <v>40</v>
      </c>
      <c r="C49" s="8"/>
      <c r="D49" s="8"/>
      <c r="E49" s="38"/>
      <c r="F49" s="16">
        <v>0</v>
      </c>
      <c r="G49" s="3"/>
      <c r="H49" s="16">
        <v>0</v>
      </c>
      <c r="I49" s="35"/>
      <c r="J49" s="35"/>
      <c r="K49" s="49">
        <f>H49-F49</f>
        <v>0</v>
      </c>
      <c r="L49" s="6"/>
      <c r="M49" s="2"/>
    </row>
    <row r="50" spans="1:13" ht="4.5" customHeight="1">
      <c r="A50" s="2"/>
      <c r="B50" s="2"/>
      <c r="C50" s="8"/>
      <c r="D50" s="8"/>
      <c r="E50" s="8"/>
      <c r="F50" s="17"/>
      <c r="G50" s="1"/>
      <c r="H50" s="17"/>
      <c r="I50" s="35"/>
      <c r="J50" s="35"/>
      <c r="K50" s="35"/>
      <c r="L50" s="2"/>
      <c r="M50" s="2"/>
    </row>
    <row r="51" spans="1:13" ht="13.5">
      <c r="A51" s="7"/>
      <c r="B51" s="2" t="s">
        <v>41</v>
      </c>
      <c r="C51" s="8"/>
      <c r="D51" s="8"/>
      <c r="E51" s="8"/>
      <c r="F51" s="16">
        <v>0</v>
      </c>
      <c r="G51" s="3"/>
      <c r="H51" s="16">
        <v>0</v>
      </c>
      <c r="I51" s="35"/>
      <c r="J51" s="35"/>
      <c r="K51" s="49">
        <f>H51-F51</f>
        <v>0</v>
      </c>
      <c r="L51" s="6"/>
      <c r="M51" s="7"/>
    </row>
    <row r="52" spans="1:13" ht="4.5" customHeight="1">
      <c r="A52" s="2"/>
      <c r="B52" s="2"/>
      <c r="C52" s="8"/>
      <c r="D52" s="8"/>
      <c r="E52" s="8"/>
      <c r="F52" s="1"/>
      <c r="G52" s="1"/>
      <c r="H52" s="1"/>
      <c r="I52" s="2"/>
      <c r="J52" s="2"/>
      <c r="K52" s="2"/>
      <c r="L52" s="2"/>
      <c r="M52" s="2"/>
    </row>
    <row r="53" spans="1:13" ht="13.5">
      <c r="A53" s="2"/>
      <c r="B53" s="48" t="s">
        <v>42</v>
      </c>
      <c r="C53" s="55"/>
      <c r="D53" s="55"/>
      <c r="E53" s="55"/>
      <c r="F53" s="54">
        <f>SUM(F47,F49,F51)</f>
        <v>0</v>
      </c>
      <c r="G53" s="4"/>
      <c r="H53" s="54">
        <f>SUM(H47,H49,H51)</f>
        <v>0</v>
      </c>
      <c r="I53" s="56"/>
      <c r="J53" s="56"/>
      <c r="K53" s="54">
        <f>H53-F53</f>
        <v>0</v>
      </c>
      <c r="L53" s="44"/>
      <c r="M53" s="2"/>
    </row>
    <row r="54" spans="1:13" ht="13.5">
      <c r="A54" s="2"/>
      <c r="B54" s="2"/>
      <c r="C54" s="8"/>
      <c r="D54" s="8"/>
      <c r="E54" s="8"/>
      <c r="F54" s="33"/>
      <c r="G54" s="4"/>
      <c r="H54" s="33"/>
      <c r="I54" s="35"/>
      <c r="J54" s="35"/>
      <c r="K54" s="35"/>
      <c r="L54" s="44"/>
      <c r="M54" s="2"/>
    </row>
    <row r="55" spans="1:13" ht="14.25" thickBot="1">
      <c r="A55" s="8"/>
      <c r="B55" s="41" t="s">
        <v>48</v>
      </c>
      <c r="C55" s="42"/>
      <c r="D55" s="42"/>
      <c r="E55" s="42"/>
      <c r="F55" s="67" t="s">
        <v>34</v>
      </c>
      <c r="G55" s="61"/>
      <c r="H55" s="67" t="s">
        <v>56</v>
      </c>
      <c r="I55" s="37"/>
      <c r="J55" s="37"/>
      <c r="K55" s="41" t="s">
        <v>58</v>
      </c>
      <c r="L55" s="37"/>
      <c r="M55" s="8"/>
    </row>
    <row r="56" spans="1:13" ht="4.5" customHeight="1">
      <c r="A56" s="8"/>
      <c r="B56" s="33"/>
      <c r="C56" s="33"/>
      <c r="D56" s="33"/>
      <c r="E56" s="33"/>
      <c r="F56" s="33"/>
      <c r="G56" s="5"/>
      <c r="H56" s="33"/>
      <c r="I56" s="8"/>
      <c r="J56" s="8"/>
      <c r="K56" s="8"/>
      <c r="L56" s="8"/>
      <c r="M56" s="8"/>
    </row>
    <row r="57" spans="1:13" ht="13.5">
      <c r="A57" s="8"/>
      <c r="B57" s="33" t="s">
        <v>14</v>
      </c>
      <c r="C57" s="33"/>
      <c r="D57" s="33"/>
      <c r="E57" s="33"/>
      <c r="F57" s="16">
        <v>0</v>
      </c>
      <c r="G57" s="5"/>
      <c r="H57" s="16">
        <v>0</v>
      </c>
      <c r="I57" s="8"/>
      <c r="J57" s="8"/>
      <c r="K57" s="49">
        <f>H57-F57</f>
        <v>0</v>
      </c>
      <c r="L57" s="8"/>
      <c r="M57" s="8"/>
    </row>
    <row r="58" spans="1:13" ht="4.5" customHeight="1">
      <c r="A58" s="8"/>
      <c r="B58" s="2"/>
      <c r="C58" s="8"/>
      <c r="D58" s="8"/>
      <c r="E58" s="8"/>
      <c r="F58" s="15"/>
      <c r="G58" s="5"/>
      <c r="H58" s="15"/>
      <c r="I58" s="8"/>
      <c r="J58" s="8"/>
      <c r="K58" s="8"/>
      <c r="L58" s="8"/>
      <c r="M58" s="8"/>
    </row>
    <row r="59" spans="1:13" ht="13.5">
      <c r="A59" s="8"/>
      <c r="B59" s="2" t="s">
        <v>15</v>
      </c>
      <c r="C59" s="8"/>
      <c r="D59" s="8"/>
      <c r="E59" s="8"/>
      <c r="F59" s="16">
        <v>0</v>
      </c>
      <c r="G59" s="5"/>
      <c r="H59" s="16">
        <v>0</v>
      </c>
      <c r="I59" s="35"/>
      <c r="J59" s="35"/>
      <c r="K59" s="49">
        <f>H59-F59</f>
        <v>0</v>
      </c>
      <c r="L59" s="66"/>
      <c r="M59" s="8"/>
    </row>
    <row r="60" spans="1:13" ht="4.5" customHeight="1">
      <c r="A60" s="8"/>
      <c r="B60" s="33"/>
      <c r="C60" s="33"/>
      <c r="D60" s="33"/>
      <c r="E60" s="33"/>
      <c r="F60" s="15"/>
      <c r="G60" s="5"/>
      <c r="H60" s="15"/>
      <c r="I60" s="35"/>
      <c r="J60" s="35"/>
      <c r="K60" s="35"/>
      <c r="L60" s="66"/>
      <c r="M60" s="8"/>
    </row>
    <row r="61" spans="1:13" ht="13.5">
      <c r="A61" s="8"/>
      <c r="B61" s="33" t="s">
        <v>43</v>
      </c>
      <c r="C61" s="33"/>
      <c r="D61" s="33"/>
      <c r="E61" s="33"/>
      <c r="F61" s="16">
        <v>0</v>
      </c>
      <c r="G61" s="5"/>
      <c r="H61" s="16">
        <v>0</v>
      </c>
      <c r="I61" s="35"/>
      <c r="J61" s="35"/>
      <c r="K61" s="49">
        <f>H61-F61</f>
        <v>0</v>
      </c>
      <c r="L61" s="66"/>
      <c r="M61" s="8"/>
    </row>
    <row r="62" spans="1:13" ht="4.5" customHeight="1">
      <c r="A62" s="8"/>
      <c r="B62" s="33"/>
      <c r="C62" s="33"/>
      <c r="D62" s="33"/>
      <c r="E62" s="33"/>
      <c r="F62" s="15"/>
      <c r="G62" s="33"/>
      <c r="H62" s="15"/>
      <c r="I62" s="35"/>
      <c r="J62" s="35"/>
      <c r="K62" s="35"/>
      <c r="L62" s="66"/>
      <c r="M62" s="8"/>
    </row>
    <row r="63" spans="1:13" ht="13.5">
      <c r="A63" s="8"/>
      <c r="B63" s="33" t="s">
        <v>44</v>
      </c>
      <c r="C63" s="33"/>
      <c r="D63" s="33"/>
      <c r="E63" s="33"/>
      <c r="F63" s="16">
        <v>0</v>
      </c>
      <c r="G63" s="33"/>
      <c r="H63" s="16">
        <v>0</v>
      </c>
      <c r="I63" s="35"/>
      <c r="J63" s="35"/>
      <c r="K63" s="49">
        <f>H63-F63</f>
        <v>0</v>
      </c>
      <c r="L63" s="66"/>
      <c r="M63" s="8"/>
    </row>
    <row r="64" spans="1:13" ht="4.5" customHeight="1">
      <c r="A64" s="8"/>
      <c r="B64" s="33"/>
      <c r="C64" s="33"/>
      <c r="D64" s="33"/>
      <c r="E64" s="33"/>
      <c r="F64" s="15"/>
      <c r="G64" s="33"/>
      <c r="H64" s="15"/>
      <c r="I64" s="35"/>
      <c r="J64" s="35"/>
      <c r="K64" s="35"/>
      <c r="L64" s="66"/>
      <c r="M64" s="8"/>
    </row>
    <row r="65" spans="1:13" ht="13.5">
      <c r="A65" s="8"/>
      <c r="B65" s="33" t="s">
        <v>45</v>
      </c>
      <c r="C65" s="33"/>
      <c r="D65" s="33"/>
      <c r="E65" s="33"/>
      <c r="F65" s="16">
        <v>0</v>
      </c>
      <c r="G65" s="33"/>
      <c r="H65" s="16">
        <v>0</v>
      </c>
      <c r="I65" s="35"/>
      <c r="J65" s="35"/>
      <c r="K65" s="49">
        <f>H65-F65</f>
        <v>0</v>
      </c>
      <c r="L65" s="66"/>
      <c r="M65" s="8"/>
    </row>
    <row r="66" spans="1:13" ht="4.5" customHeight="1">
      <c r="A66" s="8"/>
      <c r="B66" s="33"/>
      <c r="C66" s="33"/>
      <c r="D66" s="33"/>
      <c r="E66" s="33"/>
      <c r="F66" s="15"/>
      <c r="G66" s="33"/>
      <c r="H66" s="15"/>
      <c r="I66" s="35"/>
      <c r="J66" s="35"/>
      <c r="K66" s="35"/>
      <c r="L66" s="66"/>
      <c r="M66" s="8"/>
    </row>
    <row r="67" spans="1:13" ht="13.5">
      <c r="A67" s="8"/>
      <c r="B67" s="33" t="s">
        <v>50</v>
      </c>
      <c r="C67" s="33"/>
      <c r="D67" s="33"/>
      <c r="E67" s="33"/>
      <c r="F67" s="16">
        <v>0</v>
      </c>
      <c r="G67" s="33"/>
      <c r="H67" s="16">
        <v>0</v>
      </c>
      <c r="I67" s="35"/>
      <c r="J67" s="35"/>
      <c r="K67" s="49">
        <f>H67-F67</f>
        <v>0</v>
      </c>
      <c r="L67" s="66"/>
      <c r="M67" s="8"/>
    </row>
    <row r="68" spans="1:13" ht="4.5" customHeight="1">
      <c r="A68" s="8"/>
      <c r="B68" s="33"/>
      <c r="C68" s="33"/>
      <c r="D68" s="33"/>
      <c r="E68" s="33"/>
      <c r="F68" s="15"/>
      <c r="G68" s="33"/>
      <c r="H68" s="15"/>
      <c r="I68" s="35"/>
      <c r="J68" s="35"/>
      <c r="K68" s="35"/>
      <c r="L68" s="66"/>
      <c r="M68" s="8"/>
    </row>
    <row r="69" spans="1:13" ht="13.5">
      <c r="A69" s="8"/>
      <c r="B69" s="33" t="s">
        <v>49</v>
      </c>
      <c r="C69" s="33"/>
      <c r="D69" s="33"/>
      <c r="E69" s="33"/>
      <c r="F69" s="16">
        <v>0</v>
      </c>
      <c r="G69" s="33"/>
      <c r="H69" s="16">
        <v>0</v>
      </c>
      <c r="I69" s="35"/>
      <c r="J69" s="35"/>
      <c r="K69" s="49">
        <f>H69-F69</f>
        <v>0</v>
      </c>
      <c r="L69" s="66"/>
      <c r="M69" s="8"/>
    </row>
    <row r="70" spans="1:13" ht="4.5" customHeight="1">
      <c r="A70" s="8"/>
      <c r="B70" s="33"/>
      <c r="C70" s="33"/>
      <c r="D70" s="33"/>
      <c r="E70" s="33"/>
      <c r="F70" s="15"/>
      <c r="G70" s="33"/>
      <c r="H70" s="15"/>
      <c r="I70" s="35"/>
      <c r="J70" s="35"/>
      <c r="K70" s="35"/>
      <c r="L70" s="66"/>
      <c r="M70" s="8"/>
    </row>
    <row r="71" spans="1:13" ht="13.5">
      <c r="A71" s="8"/>
      <c r="B71" s="33" t="s">
        <v>46</v>
      </c>
      <c r="C71" s="33"/>
      <c r="D71" s="33"/>
      <c r="E71" s="33"/>
      <c r="F71" s="16">
        <v>0</v>
      </c>
      <c r="G71" s="33"/>
      <c r="H71" s="16">
        <v>0</v>
      </c>
      <c r="I71" s="35"/>
      <c r="J71" s="35"/>
      <c r="K71" s="49">
        <f>H71-F71</f>
        <v>0</v>
      </c>
      <c r="L71" s="66"/>
      <c r="M71" s="8"/>
    </row>
    <row r="72" spans="1:13" ht="4.5" customHeight="1">
      <c r="A72" s="8"/>
      <c r="B72" s="33"/>
      <c r="C72" s="33"/>
      <c r="D72" s="33"/>
      <c r="E72" s="33"/>
      <c r="F72" s="33"/>
      <c r="G72" s="33"/>
      <c r="H72" s="33"/>
      <c r="I72" s="35"/>
      <c r="J72" s="35"/>
      <c r="K72" s="35"/>
      <c r="L72" s="66"/>
      <c r="M72" s="8"/>
    </row>
    <row r="73" spans="1:13" ht="13.5">
      <c r="A73" s="8"/>
      <c r="B73" s="32" t="s">
        <v>47</v>
      </c>
      <c r="C73" s="32"/>
      <c r="D73" s="32"/>
      <c r="E73" s="32"/>
      <c r="F73" s="54">
        <f>SUM(F57,F59,F61,F63,F65,F67,F69,F71)</f>
        <v>0</v>
      </c>
      <c r="G73" s="32"/>
      <c r="H73" s="54">
        <f>SUM(H57,H59,H61,H63,H65,H67,H69,H71)</f>
        <v>0</v>
      </c>
      <c r="I73" s="56"/>
      <c r="J73" s="56"/>
      <c r="K73" s="54">
        <f>H73-F73</f>
        <v>0</v>
      </c>
      <c r="L73" s="66"/>
      <c r="M73" s="8"/>
    </row>
    <row r="74" spans="1:13" ht="4.5" customHeight="1">
      <c r="A74" s="8"/>
      <c r="B74" s="33"/>
      <c r="C74" s="33"/>
      <c r="D74" s="33"/>
      <c r="E74" s="33"/>
      <c r="F74" s="47"/>
      <c r="G74" s="33"/>
      <c r="H74" s="47"/>
      <c r="I74" s="35"/>
      <c r="J74" s="35"/>
      <c r="K74" s="47"/>
      <c r="L74" s="66"/>
      <c r="M74" s="8"/>
    </row>
    <row r="75" spans="1:13" ht="13.5">
      <c r="A75" s="8"/>
      <c r="B75" s="32" t="s">
        <v>72</v>
      </c>
      <c r="C75" s="33"/>
      <c r="D75" s="33"/>
      <c r="E75" s="33"/>
      <c r="F75" s="54">
        <f>SUM(F53,F73)</f>
        <v>0</v>
      </c>
      <c r="G75" s="32"/>
      <c r="H75" s="54">
        <f>SUM(H53,H73)</f>
        <v>0</v>
      </c>
      <c r="I75" s="56"/>
      <c r="J75" s="56"/>
      <c r="K75" s="54">
        <f>H75-F75</f>
        <v>0</v>
      </c>
      <c r="L75" s="66"/>
      <c r="M75" s="8"/>
    </row>
    <row r="76" spans="1:13" ht="13.5">
      <c r="A76" s="8"/>
      <c r="B76" s="33"/>
      <c r="C76" s="33"/>
      <c r="D76" s="33"/>
      <c r="E76" s="33"/>
      <c r="F76" s="33"/>
      <c r="G76" s="33"/>
      <c r="H76" s="33"/>
      <c r="I76" s="35"/>
      <c r="J76" s="35"/>
      <c r="K76" s="35"/>
      <c r="L76" s="8"/>
      <c r="M76" s="8"/>
    </row>
    <row r="77" spans="1:13" ht="14.25" thickBot="1">
      <c r="A77" s="8"/>
      <c r="B77" s="41" t="s">
        <v>60</v>
      </c>
      <c r="C77" s="42"/>
      <c r="D77" s="42"/>
      <c r="E77" s="42"/>
      <c r="F77" s="67" t="s">
        <v>34</v>
      </c>
      <c r="G77" s="61"/>
      <c r="H77" s="67" t="s">
        <v>56</v>
      </c>
      <c r="I77" s="42"/>
      <c r="J77" s="42"/>
      <c r="K77" s="41" t="s">
        <v>73</v>
      </c>
      <c r="L77" s="37"/>
      <c r="M77" s="8"/>
    </row>
    <row r="78" spans="1:13" ht="4.5" customHeight="1">
      <c r="A78" s="8"/>
      <c r="B78" s="33"/>
      <c r="C78" s="33"/>
      <c r="D78" s="33"/>
      <c r="E78" s="33"/>
      <c r="F78" s="33"/>
      <c r="G78" s="33"/>
      <c r="H78" s="33"/>
      <c r="I78" s="35"/>
      <c r="J78" s="35"/>
      <c r="K78" s="35"/>
      <c r="L78" s="8"/>
      <c r="M78" s="8"/>
    </row>
    <row r="79" spans="1:13" ht="13.5">
      <c r="A79" s="8"/>
      <c r="B79" s="2" t="s">
        <v>51</v>
      </c>
      <c r="C79" s="8"/>
      <c r="D79" s="8"/>
      <c r="E79" s="8"/>
      <c r="F79" s="16">
        <v>0</v>
      </c>
      <c r="G79" s="33"/>
      <c r="H79" s="16">
        <v>0</v>
      </c>
      <c r="I79" s="50"/>
      <c r="J79" s="8"/>
      <c r="K79" s="69" t="s">
        <v>75</v>
      </c>
      <c r="L79" s="69"/>
      <c r="M79" s="8"/>
    </row>
    <row r="80" spans="1:13" ht="4.5" customHeight="1">
      <c r="A80" s="8"/>
      <c r="B80" s="2"/>
      <c r="C80" s="8"/>
      <c r="D80" s="8"/>
      <c r="E80" s="8"/>
      <c r="F80" s="17"/>
      <c r="G80" s="33"/>
      <c r="H80" s="17"/>
      <c r="I80" s="8"/>
      <c r="J80" s="8"/>
      <c r="K80" s="69"/>
      <c r="L80" s="69"/>
      <c r="M80" s="8"/>
    </row>
    <row r="81" spans="1:13" ht="13.5">
      <c r="A81" s="8"/>
      <c r="B81" s="2" t="s">
        <v>52</v>
      </c>
      <c r="C81" s="8"/>
      <c r="D81" s="8"/>
      <c r="E81" s="8"/>
      <c r="F81" s="16">
        <v>0</v>
      </c>
      <c r="G81" s="3"/>
      <c r="H81" s="16">
        <v>0</v>
      </c>
      <c r="I81" s="50"/>
      <c r="J81" s="8"/>
      <c r="K81" s="69"/>
      <c r="L81" s="69"/>
      <c r="M81" s="8"/>
    </row>
    <row r="82" spans="1:13" ht="4.5" customHeight="1">
      <c r="A82" s="8"/>
      <c r="B82" s="2"/>
      <c r="C82" s="8"/>
      <c r="D82" s="8"/>
      <c r="E82" s="8"/>
      <c r="F82" s="17"/>
      <c r="G82" s="1"/>
      <c r="H82" s="17"/>
      <c r="I82" s="8"/>
      <c r="J82" s="8"/>
      <c r="K82" s="69"/>
      <c r="L82" s="69"/>
      <c r="M82" s="8"/>
    </row>
    <row r="83" spans="1:13" ht="13.5">
      <c r="A83" s="8"/>
      <c r="B83" s="2" t="s">
        <v>53</v>
      </c>
      <c r="C83" s="8"/>
      <c r="D83" s="8"/>
      <c r="E83" s="8"/>
      <c r="F83" s="16">
        <v>0</v>
      </c>
      <c r="G83" s="3"/>
      <c r="H83" s="16">
        <v>0</v>
      </c>
      <c r="I83" s="50"/>
      <c r="J83" s="8"/>
      <c r="K83" s="69"/>
      <c r="L83" s="69"/>
      <c r="M83" s="8"/>
    </row>
    <row r="84" spans="1:13" ht="4.5" customHeight="1">
      <c r="A84" s="8"/>
      <c r="B84" s="2"/>
      <c r="C84" s="8"/>
      <c r="D84" s="8"/>
      <c r="E84" s="8"/>
      <c r="F84" s="17"/>
      <c r="G84" s="1"/>
      <c r="H84" s="17"/>
      <c r="I84" s="8"/>
      <c r="J84" s="8"/>
      <c r="K84" s="69"/>
      <c r="L84" s="69"/>
      <c r="M84" s="8"/>
    </row>
    <row r="85" spans="1:13" ht="13.5">
      <c r="A85" s="8"/>
      <c r="B85" s="2" t="s">
        <v>54</v>
      </c>
      <c r="C85" s="8"/>
      <c r="D85" s="8"/>
      <c r="E85" s="8"/>
      <c r="F85" s="16">
        <v>0</v>
      </c>
      <c r="G85" s="1"/>
      <c r="H85" s="16">
        <v>0</v>
      </c>
      <c r="I85" s="50"/>
      <c r="J85" s="8"/>
      <c r="K85" s="69"/>
      <c r="L85" s="69"/>
      <c r="M85" s="8"/>
    </row>
    <row r="86" spans="1:13" ht="4.5" customHeight="1">
      <c r="A86" s="8"/>
      <c r="B86" s="2"/>
      <c r="C86" s="8"/>
      <c r="D86" s="8"/>
      <c r="E86" s="8"/>
      <c r="F86" s="1"/>
      <c r="G86" s="1"/>
      <c r="H86" s="1"/>
      <c r="I86" s="8"/>
      <c r="J86" s="8"/>
      <c r="K86" s="69"/>
      <c r="L86" s="69"/>
      <c r="M86" s="8"/>
    </row>
    <row r="87" spans="1:13" ht="13.5">
      <c r="A87" s="8"/>
      <c r="B87" s="2" t="s">
        <v>57</v>
      </c>
      <c r="C87" s="8"/>
      <c r="D87" s="8"/>
      <c r="E87" s="8"/>
      <c r="F87" s="45">
        <f>SUM(F79,F81,F83,F85)</f>
        <v>0</v>
      </c>
      <c r="G87" s="3"/>
      <c r="H87" s="45">
        <f>SUM(H79,H81,H83,H85)</f>
        <v>0</v>
      </c>
      <c r="I87" s="50"/>
      <c r="J87" s="8"/>
      <c r="K87" s="69"/>
      <c r="L87" s="69"/>
      <c r="M87" s="8"/>
    </row>
    <row r="88" spans="1:13" ht="4.5" customHeight="1">
      <c r="A88" s="8"/>
      <c r="B88" s="2"/>
      <c r="C88" s="8"/>
      <c r="D88" s="8"/>
      <c r="E88" s="8"/>
      <c r="F88" s="1"/>
      <c r="G88" s="1"/>
      <c r="H88" s="1"/>
      <c r="I88" s="8"/>
      <c r="J88" s="8"/>
      <c r="K88" s="69"/>
      <c r="L88" s="69"/>
      <c r="M88" s="8"/>
    </row>
    <row r="89" spans="1:13" ht="13.5" customHeight="1">
      <c r="A89" s="8"/>
      <c r="B89" s="48" t="s">
        <v>55</v>
      </c>
      <c r="C89" s="8"/>
      <c r="D89" s="8"/>
      <c r="E89" s="8"/>
      <c r="F89" s="54">
        <f>SUM(F53,F73,F87)</f>
        <v>0</v>
      </c>
      <c r="G89" s="3"/>
      <c r="H89" s="54">
        <f>SUM(H53,H73,H87)</f>
        <v>0</v>
      </c>
      <c r="I89" s="8"/>
      <c r="J89" s="8"/>
      <c r="K89" s="69"/>
      <c r="L89" s="69"/>
      <c r="M89" s="8"/>
    </row>
    <row r="90" spans="1:13" s="9" customFormat="1" ht="13.5">
      <c r="A90" s="8"/>
      <c r="B90" s="52"/>
      <c r="C90" s="52"/>
      <c r="D90" s="52"/>
      <c r="E90" s="52"/>
      <c r="F90" s="52"/>
      <c r="G90" s="52"/>
      <c r="H90" s="52"/>
      <c r="I90" s="52"/>
      <c r="J90" s="52"/>
      <c r="K90" s="52"/>
      <c r="L90" s="52"/>
      <c r="M90" s="8"/>
    </row>
    <row r="91" spans="1:13" s="9" customFormat="1" ht="14.25" thickBot="1">
      <c r="A91" s="43"/>
      <c r="B91" s="43"/>
      <c r="C91" s="43"/>
      <c r="D91" s="43"/>
      <c r="E91" s="43"/>
      <c r="F91" s="43"/>
      <c r="G91" s="43"/>
      <c r="H91" s="43"/>
      <c r="I91" s="43"/>
      <c r="J91" s="43"/>
      <c r="K91" s="43"/>
      <c r="L91" s="43"/>
      <c r="M91" s="43"/>
    </row>
    <row r="92" spans="1:13" s="21" customFormat="1" ht="4.5" customHeight="1">
      <c r="A92" s="40"/>
      <c r="B92" s="40"/>
      <c r="C92" s="40"/>
      <c r="D92" s="40"/>
      <c r="E92" s="40"/>
      <c r="F92" s="40"/>
      <c r="G92" s="40"/>
      <c r="H92" s="40"/>
      <c r="I92" s="40"/>
      <c r="J92" s="40"/>
      <c r="K92" s="40"/>
      <c r="L92" s="40"/>
      <c r="M92" s="40"/>
    </row>
    <row r="93" spans="2:12" s="9" customFormat="1" ht="13.5" customHeight="1">
      <c r="B93" s="62" t="s">
        <v>79</v>
      </c>
      <c r="C93" s="63"/>
      <c r="D93" s="63"/>
      <c r="E93" s="63"/>
      <c r="F93" s="63"/>
      <c r="G93" s="63"/>
      <c r="H93" s="63"/>
      <c r="I93" s="63"/>
      <c r="J93" s="63"/>
      <c r="K93" s="63"/>
      <c r="L93" s="63"/>
    </row>
    <row r="94" spans="2:12" s="9" customFormat="1" ht="13.5">
      <c r="B94" s="62" t="s">
        <v>80</v>
      </c>
      <c r="C94" s="63"/>
      <c r="D94" s="63"/>
      <c r="E94" s="63"/>
      <c r="F94" s="63"/>
      <c r="G94" s="63"/>
      <c r="H94" s="63"/>
      <c r="I94" s="63"/>
      <c r="J94" s="63"/>
      <c r="K94" s="63"/>
      <c r="L94" s="63"/>
    </row>
    <row r="95" s="9" customFormat="1" ht="13.5"/>
    <row r="96" s="9" customFormat="1" ht="13.5">
      <c r="B96" s="64"/>
    </row>
    <row r="97" s="9" customFormat="1" ht="13.5"/>
    <row r="98" s="9" customFormat="1" ht="13.5"/>
    <row r="99" s="9" customFormat="1" ht="13.5"/>
    <row r="100" s="9" customFormat="1" ht="13.5"/>
    <row r="101" s="9" customFormat="1" ht="13.5"/>
    <row r="102" s="9" customFormat="1" ht="13.5"/>
    <row r="103" s="9" customFormat="1" ht="13.5"/>
    <row r="104" s="9" customFormat="1" ht="13.5"/>
    <row r="105" s="9" customFormat="1" ht="13.5"/>
    <row r="106" s="9" customFormat="1" ht="13.5"/>
    <row r="107" s="9" customFormat="1" ht="13.5"/>
    <row r="108" s="9" customFormat="1" ht="13.5"/>
    <row r="109" s="9" customFormat="1" ht="13.5"/>
    <row r="110" s="9" customFormat="1" ht="13.5"/>
    <row r="111" s="9" customFormat="1" ht="13.5"/>
    <row r="112" s="9" customFormat="1" ht="13.5"/>
    <row r="113" s="9" customFormat="1" ht="13.5"/>
    <row r="114" s="9" customFormat="1" ht="13.5"/>
    <row r="115" s="9" customFormat="1" ht="13.5"/>
    <row r="116" s="9" customFormat="1" ht="13.5"/>
    <row r="117" s="9" customFormat="1" ht="13.5"/>
    <row r="118" s="9" customFormat="1" ht="13.5"/>
    <row r="119" s="9" customFormat="1" ht="13.5"/>
    <row r="120" s="9" customFormat="1" ht="13.5"/>
    <row r="121" s="9" customFormat="1" ht="13.5"/>
    <row r="122" s="9" customFormat="1" ht="13.5"/>
    <row r="123" s="9" customFormat="1" ht="13.5"/>
    <row r="124" s="9" customFormat="1" ht="13.5"/>
    <row r="125" s="9" customFormat="1" ht="13.5"/>
    <row r="126" s="9" customFormat="1" ht="13.5"/>
    <row r="127" s="9" customFormat="1" ht="13.5"/>
    <row r="128" s="9" customFormat="1" ht="13.5"/>
    <row r="129" s="9" customFormat="1" ht="13.5"/>
    <row r="130" s="9" customFormat="1" ht="13.5"/>
    <row r="131" s="9" customFormat="1" ht="13.5"/>
    <row r="132" s="9" customFormat="1" ht="13.5"/>
    <row r="133" s="9" customFormat="1" ht="13.5"/>
    <row r="134" s="9" customFormat="1" ht="13.5"/>
    <row r="135" s="9" customFormat="1" ht="13.5"/>
    <row r="136" s="9" customFormat="1" ht="13.5"/>
    <row r="137" s="9" customFormat="1" ht="13.5"/>
    <row r="138" s="9" customFormat="1" ht="13.5"/>
    <row r="139" s="9" customFormat="1" ht="13.5"/>
    <row r="140" s="9" customFormat="1" ht="13.5"/>
    <row r="141" s="9" customFormat="1" ht="13.5"/>
    <row r="142" s="9" customFormat="1" ht="13.5"/>
    <row r="143" s="9" customFormat="1" ht="13.5"/>
    <row r="144" s="9" customFormat="1" ht="13.5"/>
    <row r="145" s="9" customFormat="1" ht="13.5"/>
    <row r="146" s="9" customFormat="1" ht="13.5"/>
    <row r="147" s="9" customFormat="1" ht="13.5"/>
    <row r="148" s="9" customFormat="1" ht="13.5"/>
    <row r="149" s="9" customFormat="1" ht="13.5"/>
    <row r="150" s="9" customFormat="1" ht="13.5"/>
    <row r="151" s="9" customFormat="1" ht="13.5"/>
    <row r="152" s="9" customFormat="1" ht="13.5"/>
    <row r="153" s="9" customFormat="1" ht="13.5"/>
    <row r="154" s="9" customFormat="1" ht="13.5"/>
    <row r="155" s="9" customFormat="1" ht="13.5"/>
    <row r="156" s="9" customFormat="1" ht="13.5"/>
    <row r="157" s="9" customFormat="1" ht="13.5"/>
    <row r="158" s="9" customFormat="1" ht="13.5"/>
    <row r="159" s="9" customFormat="1" ht="13.5"/>
    <row r="160" s="9" customFormat="1" ht="13.5"/>
    <row r="161" s="9" customFormat="1" ht="13.5"/>
    <row r="162" s="9" customFormat="1" ht="13.5"/>
    <row r="163" s="9" customFormat="1" ht="13.5"/>
    <row r="164" s="9" customFormat="1" ht="13.5"/>
  </sheetData>
  <sheetProtection password="A10A" sheet="1" objects="1" scenarios="1"/>
  <mergeCells count="2">
    <mergeCell ref="K25:L43"/>
    <mergeCell ref="K79:L89"/>
  </mergeCells>
  <conditionalFormatting sqref="B81:B89">
    <cfRule type="expression" priority="25" dxfId="9" stopIfTrue="1">
      <formula>#REF!=2</formula>
    </cfRule>
  </conditionalFormatting>
  <conditionalFormatting sqref="I25 I27 I29 I31 I33 I35 I37 I39 I41 I43 I79 I81 I83 I85 I87">
    <cfRule type="cellIs" priority="24" dxfId="8" operator="equal">
      <formula>"X"</formula>
    </cfRule>
  </conditionalFormatting>
  <conditionalFormatting sqref="F53">
    <cfRule type="expression" priority="9" dxfId="0">
      <formula>F53&lt;H53</formula>
    </cfRule>
  </conditionalFormatting>
  <conditionalFormatting sqref="F73">
    <cfRule type="expression" priority="7" dxfId="0">
      <formula>F73&lt;H73</formula>
    </cfRule>
  </conditionalFormatting>
  <conditionalFormatting sqref="F75">
    <cfRule type="expression" priority="6" dxfId="0">
      <formula>F75&lt;H75</formula>
    </cfRule>
  </conditionalFormatting>
  <conditionalFormatting sqref="F89">
    <cfRule type="expression" priority="5" dxfId="0">
      <formula>F89&lt;H89</formula>
    </cfRule>
  </conditionalFormatting>
  <conditionalFormatting sqref="H53">
    <cfRule type="expression" priority="4" dxfId="0">
      <formula>H53&lt;F53</formula>
    </cfRule>
  </conditionalFormatting>
  <conditionalFormatting sqref="H73">
    <cfRule type="expression" priority="3" dxfId="0">
      <formula>H73&lt;F73</formula>
    </cfRule>
  </conditionalFormatting>
  <conditionalFormatting sqref="H75">
    <cfRule type="expression" priority="2" dxfId="0">
      <formula>H75&lt;F75</formula>
    </cfRule>
  </conditionalFormatting>
  <conditionalFormatting sqref="H89">
    <cfRule type="expression" priority="1" dxfId="0">
      <formula>H89&lt;F89</formula>
    </cfRule>
  </conditionalFormatting>
  <dataValidations count="4">
    <dataValidation type="list" allowBlank="1" showInputMessage="1" showErrorMessage="1" sqref="F27 H27">
      <formula1>$Y$2:$Y$4</formula1>
    </dataValidation>
    <dataValidation type="list" allowBlank="1" showInputMessage="1" showErrorMessage="1" sqref="F37 H37">
      <formula1>$Z$2:$Z$3</formula1>
    </dataValidation>
    <dataValidation type="list" allowBlank="1" showInputMessage="1" showErrorMessage="1" sqref="F39 H39">
      <formula1>$AA$2:$AA$4</formula1>
    </dataValidation>
    <dataValidation type="list" allowBlank="1" showInputMessage="1" showErrorMessage="1" sqref="F41 H41">
      <formula1>$AB$2:$AB$8</formula1>
    </dataValidation>
  </dataValidations>
  <printOptions horizontalCentered="1"/>
  <pageMargins left="0.7" right="0.7" top="0.75" bottom="0.75" header="0.3" footer="0.3"/>
  <pageSetup horizontalDpi="600" verticalDpi="600" orientation="portrait" scale="69" r:id="rId2"/>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Hansen</cp:lastModifiedBy>
  <cp:lastPrinted>2010-04-24T04:30:52Z</cp:lastPrinted>
  <dcterms:created xsi:type="dcterms:W3CDTF">2000-08-25T00:46:01Z</dcterms:created>
  <dcterms:modified xsi:type="dcterms:W3CDTF">2010-04-28T08:44:02Z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TC062062831033</vt:lpwstr>
  </property>
</Properties>
</file>